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nepcon.sharepoint.com/sites/IND-PRO/Shared Documents/IND-PRO-IMP Project Implementation/VN Vietnam/VN15 NCF/Progress reports/Completion report/"/>
    </mc:Choice>
  </mc:AlternateContent>
  <xr:revisionPtr revIDLastSave="0" documentId="8_{D62A8414-C884-4C1A-A1E2-E0C81AC9FE45}" xr6:coauthVersionLast="47" xr6:coauthVersionMax="47" xr10:uidLastSave="{00000000-0000-0000-0000-000000000000}"/>
  <bookViews>
    <workbookView xWindow="60540" yWindow="2940" windowWidth="23850" windowHeight="12960" xr2:uid="{C3C5D412-C224-4EBA-A165-2D7E2750EA9F}"/>
  </bookViews>
  <sheets>
    <sheet name="GHG Emissions Review"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1" l="1"/>
  <c r="E38" i="1"/>
  <c r="E39" i="1"/>
  <c r="E40" i="1"/>
  <c r="E41" i="1"/>
  <c r="E42" i="1"/>
  <c r="E36" i="1"/>
  <c r="E35" i="1"/>
  <c r="E34" i="1"/>
  <c r="E33" i="1"/>
  <c r="P42" i="1"/>
  <c r="P43" i="1"/>
  <c r="P44" i="1"/>
  <c r="P41" i="1"/>
  <c r="P40" i="1"/>
  <c r="P39" i="1"/>
  <c r="P38" i="1"/>
  <c r="P36" i="1"/>
  <c r="P37" i="1"/>
  <c r="P35" i="1"/>
  <c r="E43" i="1"/>
  <c r="G45" i="1" l="1"/>
  <c r="G49" i="1"/>
  <c r="G43" i="1"/>
  <c r="G39" i="1"/>
  <c r="G42" i="1"/>
  <c r="G41" i="1"/>
  <c r="G40" i="1"/>
  <c r="G36" i="1"/>
  <c r="G37" i="1"/>
  <c r="G38" i="1"/>
  <c r="G35" i="1"/>
  <c r="G34" i="1"/>
  <c r="G33" i="1"/>
  <c r="R32" i="1"/>
  <c r="R33" i="1"/>
  <c r="R34" i="1"/>
  <c r="R35" i="1"/>
  <c r="R36" i="1"/>
  <c r="R37" i="1"/>
  <c r="R38" i="1"/>
  <c r="R39" i="1"/>
  <c r="R40" i="1"/>
  <c r="R41" i="1"/>
  <c r="R42" i="1"/>
  <c r="R43" i="1"/>
  <c r="R44" i="1"/>
  <c r="R45" i="1"/>
  <c r="R46" i="1"/>
  <c r="R47" i="1"/>
  <c r="R48" i="1"/>
  <c r="R49" i="1"/>
  <c r="R50" i="1"/>
  <c r="R51" i="1"/>
  <c r="O53" i="1"/>
  <c r="G32" i="1"/>
  <c r="G44" i="1"/>
  <c r="G46" i="1"/>
  <c r="G47" i="1"/>
  <c r="G48" i="1"/>
  <c r="G50" i="1"/>
  <c r="G51" i="1"/>
  <c r="D53" i="1"/>
  <c r="P52" i="1"/>
  <c r="O52" i="1"/>
  <c r="D52" i="1"/>
  <c r="I2" i="1"/>
  <c r="R53" i="1" l="1"/>
  <c r="O55" i="1" s="1"/>
  <c r="R52" i="1"/>
  <c r="G52" i="1"/>
  <c r="G53" i="1"/>
  <c r="D55" i="1" s="1"/>
  <c r="E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Zilliacus Johanna</author>
  </authors>
  <commentList>
    <comment ref="B16" authorId="0" shapeId="0" xr:uid="{D0DECAB2-7572-474C-A89B-9F57D8A2E230}">
      <text>
        <r>
          <rPr>
            <sz val="9"/>
            <color indexed="81"/>
            <rFont val="Tahoma"/>
            <family val="2"/>
          </rPr>
          <t>What is the situation before and after the project in terms of greenhouse gas (GHG) emissions? In what way will the project activities reduce or sequestrate GHG emissions? How would you categorise the type of GHG emission reductions (renewable energy; energy efficiency; agriculture, forestry, and land use; waste management; transport modal shift; other)? Describe in detail the technical aspects of the project activities/process, and provide detailed technical specifications of equipment (if relevant).</t>
        </r>
      </text>
    </comment>
    <comment ref="M16" authorId="0" shapeId="0" xr:uid="{C9A11FEC-FDBA-4EF8-B0F6-6E8282DDBEFE}">
      <text>
        <r>
          <rPr>
            <sz val="9"/>
            <color indexed="81"/>
            <rFont val="Tahoma"/>
            <family val="2"/>
          </rPr>
          <t>What is the situation before and after the additional activities in terms of greenhouse gas (GHG) emissions? In what way will the additional activities reduce or sequestrate GHG emissions? How would you categorise the type of GHG emission reductions of the additional activities (renewable energy; energy efficiency; agriculture, forestry, and land use; waste management; transport modal shift; other)? Describe in detail the technical aspects of the additional activities and processes, and provide detailed technical specifications of equipment (if relevant).</t>
        </r>
      </text>
    </comment>
    <comment ref="B20" authorId="0" shapeId="0" xr:uid="{02B77B8B-C366-43E7-B8B1-B50B1709A621}">
      <text>
        <r>
          <rPr>
            <sz val="9"/>
            <color indexed="81"/>
            <rFont val="Tahoma"/>
            <family val="2"/>
          </rPr>
          <t xml:space="preserve">Geographic boundaries: Please list the sites where the mitigation-related project activities will take place? Provide all relevant details related to the site(s). Timeline boundaries: What is the expected lifetime of the equipment? 
Describe all the sources of GHG emissions resulting from the project. If there are significant sources of GHG emissions beyond the project’s control, such as those linked to the production of the equipment/material used in the project, transportation, distribution of end products, etc., these should also be included.
</t>
        </r>
      </text>
    </comment>
    <comment ref="M20" authorId="0" shapeId="0" xr:uid="{E52FE58F-8AB3-4540-856B-6015A2F80C04}">
      <text>
        <r>
          <rPr>
            <sz val="9"/>
            <color indexed="81"/>
            <rFont val="Tahoma"/>
            <family val="2"/>
          </rPr>
          <t xml:space="preserve">Geographic boundaries: Please list the sites where the mitigation-related additional activities will take place? Provide all relevant details related to the site(s). Timeline boundaries: What is the expected lifetime of the equipment? 
Describe all the sources of GHG emissions resulting from the additional activities. If there are significant sources of GHG emissions beyond the project’s control, such as those linked to the production of the equipment/material used in the project, transportation, distribution of end products, etc., these should also be included.
</t>
        </r>
      </text>
    </comment>
    <comment ref="B22" authorId="0" shapeId="0" xr:uid="{CF85C4B5-1673-4A36-86BB-1393A91A2352}">
      <text>
        <r>
          <rPr>
            <sz val="9"/>
            <color indexed="81"/>
            <rFont val="Tahoma"/>
            <family val="2"/>
          </rPr>
          <t>How much of the project budget is related to mitigation activities each year? Insert the project's annual mitigation costs (i.e. the yearly amount budgeted for implementing mitigation activities) in the blue table below (next to "Investment (EUR/year)"). Please explain whether the net GHG emission reductions will be evenly or unevenly distributed over time, taking into consideration the timeline boundaries above.
The net GHG emissions reductions inserted in the blue table should be calculated as: baseline emissions minus the project emissions. The unit to be used is Carbon Dioxide equivalent (CO2e). Describe the formula used to estimate the baseline emissions (i.e. the situation without the project) and the assumptions that these calculations are based on. Describe the formula used to estimate the project emissions (i.e. the situation after the project) and the assumptions that these calculations are based on. For the formulas, make sure you clearly spell out the quantities and the units (e.g. number of hectares covered by forest, number of trees per hectare, carbon stock per hectare, reduction/increase of carbon stock per hectare), and discuss qualitative issues (e.g. low-productivity versus high-productivity forests) and leakages (e.g. illegal logging) when relevant.
Provide links to relevant references/documents/tools substantiating your assumptions/methodology.</t>
        </r>
      </text>
    </comment>
    <comment ref="M22" authorId="0" shapeId="0" xr:uid="{98C0F488-2EB3-492F-8D98-54D8CF67BE78}">
      <text>
        <r>
          <rPr>
            <sz val="9"/>
            <color indexed="81"/>
            <rFont val="Tahoma"/>
            <family val="2"/>
          </rPr>
          <t>How much additional financing is expected? What is the source of these resources? What are the assumed conditions for the additional resources? Insert the expected additional annual mitigation costs (i.e. the yearly amount budgeted for implementing mitigation activities) in the blue table below (next to "Investment (EUR/year)"). Please explain whether the net GHG emission reductions will be evenly or unevenly distributed over time, taking into consideration the timeline boundaries above. 
The net GHG emissions reductions inserted in the blue table should be calculated as: baseline emissions minus the project emissions. The unit to be used is Carbon Dioxide equivalent (CO2e). Describe the formula used to estimate the baseline emissions (i.e. the situation without the project) and the assumptions that these calculations are based on. Describe the formula used to estimate the project emissions (i.e. the situation after the project) and the assumptions that these calculations are based on. For the formulas, make sure you clearly spell out the quantities and the units (e.g. number of hectares covered by forest, number of trees per hectare, carbon stock per hectare, reduction/increase of carbon stock per hectare), and discuss qualitative issues (e.g. low-productivity versus high-productivity forests) and leakages (e.g. illegal logging) when relevant.
Provide links to relevant references/documents/tools substantiating your assumptions/methodology.
It is important to note that the indirect emissions calculations should only include the additional expected effort. Investment and emissions directly relating to the NCF project should only be accounted for in Section 1 (direct GHG emissions reductions) and excluded from this section.</t>
        </r>
      </text>
    </comment>
  </commentList>
</comments>
</file>

<file path=xl/sharedStrings.xml><?xml version="1.0" encoding="utf-8"?>
<sst xmlns="http://schemas.openxmlformats.org/spreadsheetml/2006/main" count="53" uniqueCount="39">
  <si>
    <t>NCF 9 Greenhouse gas (GHG) emission reductions calculation template</t>
  </si>
  <si>
    <t>Project name:</t>
  </si>
  <si>
    <t>Project ID:</t>
  </si>
  <si>
    <t>Country of implementation:</t>
  </si>
  <si>
    <t>Section 1: Direct GHG emissions reductions</t>
  </si>
  <si>
    <t>Section 2: Indirect GHG emissions reductions</t>
  </si>
  <si>
    <r>
      <rPr>
        <b/>
        <sz val="11"/>
        <color theme="1"/>
        <rFont val="Calibri"/>
        <family val="2"/>
        <scheme val="minor"/>
      </rPr>
      <t>Direct greenhouse gas (GHG) emissions reductions</t>
    </r>
    <r>
      <rPr>
        <sz val="11"/>
        <color theme="1"/>
        <rFont val="Calibri"/>
        <family val="2"/>
        <scheme val="minor"/>
      </rPr>
      <t xml:space="preserve"> are here defined as the net emissions savings caused by the NCF project during the expected lifetime of the NCF project investment (maximum 20 years). In this section the direct GHG emission reductions should be identified, if relevant.</t>
    </r>
  </si>
  <si>
    <r>
      <t xml:space="preserve">The project may inspire activities beyond the NCF project investment that may reduce or sequestrate greenhouse gas (GHG) emissions, resulting in indirect GHG emissions reductions. </t>
    </r>
    <r>
      <rPr>
        <b/>
        <sz val="11"/>
        <color theme="1"/>
        <rFont val="Calibri"/>
        <family val="2"/>
        <scheme val="minor"/>
      </rPr>
      <t>Indirect GHG emissions reductions</t>
    </r>
    <r>
      <rPr>
        <sz val="11"/>
        <color theme="1"/>
        <rFont val="Calibri"/>
        <family val="2"/>
        <scheme val="minor"/>
      </rPr>
      <t xml:space="preserve"> are here defined as the net GHG emission savings likely to be achieved as a result of future investments or policy and regulatory changes attributable to the project.  In this section the indirect GHG emission reductions should be identified, if relevant.</t>
    </r>
  </si>
  <si>
    <t>Direct GHG emissions reduction assumptions</t>
  </si>
  <si>
    <t>Indirect GHG emissions reduction assumptions</t>
  </si>
  <si>
    <t xml:space="preserve">A. Methodology
</t>
  </si>
  <si>
    <r>
      <rPr>
        <b/>
        <sz val="11"/>
        <color theme="1"/>
        <rFont val="Calibri"/>
        <family val="2"/>
        <scheme val="minor"/>
      </rPr>
      <t>B. Boundaries</t>
    </r>
    <r>
      <rPr>
        <b/>
        <i/>
        <sz val="11"/>
        <color theme="1"/>
        <rFont val="Calibri"/>
        <family val="2"/>
        <scheme val="minor"/>
      </rPr>
      <t/>
    </r>
  </si>
  <si>
    <r>
      <rPr>
        <b/>
        <sz val="11"/>
        <color theme="1"/>
        <rFont val="Calibri"/>
        <family val="2"/>
        <scheme val="minor"/>
      </rPr>
      <t>C. Assumptions</t>
    </r>
    <r>
      <rPr>
        <i/>
        <sz val="11"/>
        <color rgb="FFFF0000"/>
        <rFont val="Calibri"/>
        <family val="2"/>
        <scheme val="minor"/>
      </rPr>
      <t/>
    </r>
  </si>
  <si>
    <t>D. Comments</t>
  </si>
  <si>
    <t>Direct GHG emissions reduction calculation</t>
  </si>
  <si>
    <t>Indirect GHG emissions reduction calculation</t>
  </si>
  <si>
    <t>Year</t>
  </si>
  <si>
    <t>Investment (EUR/year)</t>
  </si>
  <si>
    <r>
      <t>Net GHG emissions reductions (tCO</t>
    </r>
    <r>
      <rPr>
        <b/>
        <vertAlign val="subscript"/>
        <sz val="11"/>
        <color theme="1"/>
        <rFont val="Calibri"/>
        <family val="2"/>
        <scheme val="minor"/>
      </rPr>
      <t>2</t>
    </r>
    <r>
      <rPr>
        <b/>
        <sz val="11"/>
        <color theme="1"/>
        <rFont val="Calibri"/>
        <family val="2"/>
        <scheme val="minor"/>
      </rPr>
      <t>e)</t>
    </r>
  </si>
  <si>
    <t>Carbon price (EUR/t)</t>
  </si>
  <si>
    <t>Revenue (EUR)</t>
  </si>
  <si>
    <t>Total</t>
  </si>
  <si>
    <t>NPV</t>
  </si>
  <si>
    <t>Discount rate</t>
  </si>
  <si>
    <t>Value of emissions reductions*:</t>
  </si>
  <si>
    <t>*The value of emissions reductions is calculated automatically in this form. This number is used for internal NDF purposes only.</t>
  </si>
  <si>
    <t>Improving rural livelihoods in the North Central region in Vietnam through innovative development of supply chains for energy-efficient cook stoves and wood from sustainable sources</t>
  </si>
  <si>
    <t>Vietnam</t>
  </si>
  <si>
    <t>NCF-C6-0013</t>
  </si>
  <si>
    <t>Two sources of CO2 emission reductions. (1) increase in carbon stocks from shifting from a rotation length of 5 years to a rotation length of 8 years and (2) CO2 emission reductions from fuel substitution for industrial process heat (shifting from coal to wood pellets)</t>
  </si>
  <si>
    <t xml:space="preserve">2009 study by the Rainforest Alliance ( i.e., Forest Carbon Project Feasibility Study - Quang Tri Province, Vietnam), is the source of the methodology for estimating carbon emission reductions from improved forest management by rotation length extension. The study estimates that shifting from a rotation length of 6 years to a rotation length of 10 years would result in an increase in biomass dry matter equivalent to 68 tCO2/hectare. </t>
  </si>
  <si>
    <t>AMS-II. D (Small-scale Methodology: Energy efficiency and fuel switching measures for industrial facilities) used to calculate the emission reductions from fuel substitution. Baseline Emissions = the amount of fossil fuel consumed by the baseline device * the calorific value of the baseline fossil fuel * the emission factor of the baseline fossil fuel.</t>
  </si>
  <si>
    <t>Project implementation area - Quang Tri province of Vietnam</t>
  </si>
  <si>
    <t>Wood pellet production (and coal substitution) expected to increase by an addtional 700t/month of pellets by year 10 as follows: Y4 to Y6 - 140t/month, Y7 to Y8 - 350t/month, and Y9 to Y10 - 700t/month</t>
  </si>
  <si>
    <t xml:space="preserve">The increase in use of wood pellets in industrial heating applications from 300t/month to 1000t/month will result from Cam Lo investing to facilitate the uptake of wood pellet incinerators by industry. </t>
  </si>
  <si>
    <t>Adoption of improved forestry practices over 6,000ha is expected post NCF (supported by a follow-on USAID project). Implemented as follows: Y4 to Y6 - 1,800ha, Y7 to Y8 - 3,600ha, Y9 to Y10 - 6,000ha</t>
  </si>
  <si>
    <t xml:space="preserve">Huong Hoa Casava Starch Factory have been substituting coal with wood pellets from Aug 2020. Emission reductions from fuel substitution based on using 300t/month of wood pellets. Using IPCC values, (i) 1t of wood pellets would therefore substitute 0.58t of anthracite coal, and (ii) the emission reductions from fuel substitution (assuming negligible project emissions) would be 456t CO2/month (i.e., 300t/month wood pellets * 0.58 * 0.0267 TJ/t * 98.3 tCO2/TJ). Calculation based on 5 months of fuel substitution in year 3 of the project and 12 months in subsequent years.  </t>
  </si>
  <si>
    <t>Emission reduction calculation based on a 10 year carbon project lifetime</t>
  </si>
  <si>
    <t xml:space="preserve">Over a project life of 36 years, above ground biomass increases resulting in an increase in carbon stock equivalent to 68tCO2/ha when the rotation length increased from 6 years to 10 years. In the NCF project, the rotation length is increased from 5 years to 8 years. Taking this into account results in an increase in carbon stock equivalent to 51tCO2/ha (i.e., 3/4*68tCO2/ha), and an average annual increase of 1.41tCO2/ha (i.e., (51tCO2/ha)/36 years). Increase in soil carbon is estimated at 3.2tCO2/ha (Source: Biomass and carbon storage in an age-sequence of Acacia mangium plantation forests in Southeastern region, Vietnam, 2020 ) Adoption of the improved forestry practices: Y1 - 1,000ha, Y2 - 2,000ha and Y3 - 3,000ha.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</si>
</sst>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0.00\ &quot;€&quot;;[Red]\-#,##0.00\ &quot;€&quot;"/>
  </numFmts>
  <fonts count="1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u/>
      <sz val="11"/>
      <color theme="10"/>
      <name val="Calibri"/>
      <family val="2"/>
      <scheme val="minor"/>
    </font>
    <font>
      <b/>
      <i/>
      <u/>
      <sz val="14"/>
      <color theme="10"/>
      <name val="Calibri"/>
      <family val="2"/>
      <scheme val="minor"/>
    </font>
    <font>
      <i/>
      <sz val="10"/>
      <color theme="1"/>
      <name val="Calibri"/>
      <family val="2"/>
      <scheme val="minor"/>
    </font>
    <font>
      <b/>
      <sz val="12"/>
      <color theme="1"/>
      <name val="Calibri"/>
      <family val="2"/>
      <scheme val="minor"/>
    </font>
    <font>
      <i/>
      <sz val="11"/>
      <color theme="1"/>
      <name val="Calibri"/>
      <family val="2"/>
      <scheme val="minor"/>
    </font>
    <font>
      <b/>
      <i/>
      <sz val="11"/>
      <color theme="1"/>
      <name val="Calibri"/>
      <family val="2"/>
      <scheme val="minor"/>
    </font>
    <font>
      <sz val="11"/>
      <name val="Calibri"/>
      <family val="2"/>
      <scheme val="minor"/>
    </font>
    <font>
      <i/>
      <sz val="11"/>
      <color rgb="FFFF0000"/>
      <name val="Calibri"/>
      <family val="2"/>
      <scheme val="minor"/>
    </font>
    <font>
      <b/>
      <sz val="14"/>
      <color theme="1"/>
      <name val="Calibri"/>
      <family val="2"/>
      <scheme val="minor"/>
    </font>
    <font>
      <b/>
      <vertAlign val="subscript"/>
      <sz val="11"/>
      <color theme="1"/>
      <name val="Calibri"/>
      <family val="2"/>
      <scheme val="minor"/>
    </font>
    <font>
      <sz val="10"/>
      <color theme="1"/>
      <name val="Calibri"/>
      <family val="2"/>
      <scheme val="minor"/>
    </font>
    <font>
      <sz val="9"/>
      <color indexed="81"/>
      <name val="Tahoma"/>
      <family val="2"/>
    </font>
  </fonts>
  <fills count="5">
    <fill>
      <patternFill patternType="none"/>
    </fill>
    <fill>
      <patternFill patternType="gray125"/>
    </fill>
    <fill>
      <patternFill patternType="solid">
        <fgColor rgb="FFFFFF99"/>
        <bgColor indexed="64"/>
      </patternFill>
    </fill>
    <fill>
      <patternFill patternType="solid">
        <fgColor theme="6" tint="0.59999389629810485"/>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58">
    <xf numFmtId="0" fontId="0" fillId="0" borderId="0" xfId="0"/>
    <xf numFmtId="0" fontId="2" fillId="0" borderId="0" xfId="0" applyFont="1"/>
    <xf numFmtId="0" fontId="0" fillId="0" borderId="0" xfId="0" applyAlignment="1">
      <alignment vertical="top"/>
    </xf>
    <xf numFmtId="0" fontId="4" fillId="0" borderId="0" xfId="0" applyFont="1" applyAlignment="1">
      <alignment vertical="top"/>
    </xf>
    <xf numFmtId="0" fontId="3" fillId="0" borderId="0" xfId="0" applyFont="1"/>
    <xf numFmtId="0" fontId="7" fillId="0" borderId="0" xfId="0" applyFont="1" applyAlignment="1">
      <alignment vertical="top" wrapText="1"/>
    </xf>
    <xf numFmtId="0" fontId="0" fillId="2" borderId="0" xfId="0" applyFill="1"/>
    <xf numFmtId="0" fontId="0" fillId="2" borderId="0" xfId="0" applyFill="1" applyAlignment="1">
      <alignment vertical="top"/>
    </xf>
    <xf numFmtId="0" fontId="3" fillId="2" borderId="0" xfId="0" applyFont="1" applyFill="1" applyAlignment="1">
      <alignment horizontal="right"/>
    </xf>
    <xf numFmtId="0" fontId="0" fillId="2" borderId="0" xfId="0" applyFill="1" applyAlignment="1">
      <alignment horizontal="left" wrapText="1"/>
    </xf>
    <xf numFmtId="0" fontId="3" fillId="2" borderId="0" xfId="0" applyFont="1" applyFill="1" applyAlignment="1">
      <alignment horizontal="right" vertical="top"/>
    </xf>
    <xf numFmtId="0" fontId="4" fillId="0" borderId="0" xfId="0" applyFont="1"/>
    <xf numFmtId="0" fontId="0" fillId="0" borderId="0" xfId="0" applyAlignment="1">
      <alignment vertical="top" wrapText="1"/>
    </xf>
    <xf numFmtId="0" fontId="8" fillId="0" borderId="0" xfId="0" applyFont="1"/>
    <xf numFmtId="0" fontId="0" fillId="0" borderId="0" xfId="0" applyAlignment="1">
      <alignment horizontal="left" vertical="top" wrapText="1"/>
    </xf>
    <xf numFmtId="0" fontId="0" fillId="3" borderId="0" xfId="0" applyFill="1"/>
    <xf numFmtId="0" fontId="0" fillId="3" borderId="0" xfId="0" applyFill="1" applyAlignment="1">
      <alignment vertical="top"/>
    </xf>
    <xf numFmtId="0" fontId="8" fillId="3" borderId="0" xfId="0" applyFont="1" applyFill="1"/>
    <xf numFmtId="0" fontId="3" fillId="3" borderId="0" xfId="0" applyFont="1" applyFill="1"/>
    <xf numFmtId="0" fontId="3" fillId="3" borderId="0" xfId="0" applyFont="1" applyFill="1" applyAlignment="1">
      <alignment vertical="top" wrapText="1"/>
    </xf>
    <xf numFmtId="0" fontId="9" fillId="3" borderId="0" xfId="0" applyFont="1" applyFill="1" applyAlignment="1">
      <alignment vertical="top" wrapText="1"/>
    </xf>
    <xf numFmtId="0" fontId="10" fillId="3" borderId="0" xfId="0" applyFont="1" applyFill="1" applyAlignment="1">
      <alignment vertical="top" wrapText="1"/>
    </xf>
    <xf numFmtId="0" fontId="0" fillId="3" borderId="0" xfId="0" applyFill="1" applyAlignment="1" applyProtection="1">
      <alignment vertical="top" wrapText="1"/>
      <protection locked="0"/>
    </xf>
    <xf numFmtId="0" fontId="0" fillId="4" borderId="0" xfId="0" applyFill="1"/>
    <xf numFmtId="0" fontId="13" fillId="4" borderId="0" xfId="0" applyFont="1" applyFill="1"/>
    <xf numFmtId="0" fontId="3" fillId="4" borderId="0" xfId="0" applyFont="1" applyFill="1" applyAlignment="1">
      <alignment horizontal="center" wrapText="1"/>
    </xf>
    <xf numFmtId="0" fontId="3" fillId="4" borderId="0" xfId="0" applyFont="1" applyFill="1" applyAlignment="1">
      <alignment wrapText="1"/>
    </xf>
    <xf numFmtId="0" fontId="3" fillId="4" borderId="0" xfId="0" applyFont="1" applyFill="1" applyAlignment="1">
      <alignment horizontal="left" vertical="top" wrapText="1"/>
    </xf>
    <xf numFmtId="0" fontId="0" fillId="4" borderId="1" xfId="0" applyFill="1" applyBorder="1" applyAlignment="1">
      <alignment horizontal="center" wrapText="1"/>
    </xf>
    <xf numFmtId="164" fontId="0" fillId="0" borderId="1" xfId="1" applyFont="1" applyFill="1" applyBorder="1" applyAlignment="1" applyProtection="1">
      <alignment wrapText="1"/>
      <protection locked="0"/>
    </xf>
    <xf numFmtId="0" fontId="0" fillId="4" borderId="1" xfId="0" applyFill="1" applyBorder="1" applyAlignment="1">
      <alignment wrapText="1"/>
    </xf>
    <xf numFmtId="164" fontId="0" fillId="4" borderId="1" xfId="1" applyFont="1" applyFill="1" applyBorder="1" applyAlignment="1">
      <alignment wrapText="1"/>
    </xf>
    <xf numFmtId="0" fontId="0" fillId="4" borderId="1" xfId="0" applyFill="1" applyBorder="1" applyAlignment="1">
      <alignment horizontal="right"/>
    </xf>
    <xf numFmtId="0" fontId="3" fillId="4" borderId="0" xfId="0" applyFont="1" applyFill="1"/>
    <xf numFmtId="164" fontId="3" fillId="4" borderId="1" xfId="1" applyFont="1" applyFill="1" applyBorder="1" applyAlignment="1">
      <alignment horizontal="right"/>
    </xf>
    <xf numFmtId="164" fontId="3" fillId="4" borderId="1" xfId="1" applyFont="1" applyFill="1" applyBorder="1" applyAlignment="1">
      <alignment wrapText="1"/>
    </xf>
    <xf numFmtId="165" fontId="3" fillId="4" borderId="1" xfId="1" applyNumberFormat="1" applyFont="1" applyFill="1" applyBorder="1" applyAlignment="1">
      <alignment horizontal="right"/>
    </xf>
    <xf numFmtId="166" fontId="0" fillId="4" borderId="0" xfId="0" applyNumberFormat="1" applyFill="1" applyAlignment="1">
      <alignment horizontal="right"/>
    </xf>
    <xf numFmtId="9" fontId="0" fillId="4" borderId="0" xfId="0" applyNumberFormat="1" applyFill="1"/>
    <xf numFmtId="0" fontId="0" fillId="4" borderId="0" xfId="0" applyFill="1" applyAlignment="1">
      <alignment wrapText="1"/>
    </xf>
    <xf numFmtId="166" fontId="0" fillId="4" borderId="0" xfId="0" applyNumberFormat="1" applyFill="1"/>
    <xf numFmtId="9" fontId="0" fillId="4" borderId="0" xfId="0" applyNumberFormat="1" applyFill="1" applyAlignment="1">
      <alignment horizontal="right"/>
    </xf>
    <xf numFmtId="9" fontId="0" fillId="4" borderId="0" xfId="2" applyFont="1" applyFill="1"/>
    <xf numFmtId="0" fontId="15" fillId="0" borderId="0" xfId="0" applyFont="1"/>
    <xf numFmtId="0" fontId="0" fillId="0" borderId="0" xfId="0" applyAlignment="1">
      <alignment wrapText="1"/>
    </xf>
    <xf numFmtId="0" fontId="13" fillId="0" borderId="0" xfId="0" applyFont="1"/>
    <xf numFmtId="3" fontId="0" fillId="0" borderId="1" xfId="0" applyNumberFormat="1" applyBorder="1" applyProtection="1">
      <protection locked="0"/>
    </xf>
    <xf numFmtId="0" fontId="0" fillId="0" borderId="0" xfId="0" applyAlignment="1">
      <alignment horizontal="left" vertical="top" wrapText="1"/>
    </xf>
    <xf numFmtId="0" fontId="6" fillId="0" borderId="0" xfId="3" applyFont="1" applyAlignment="1">
      <alignment horizontal="right" vertical="top"/>
    </xf>
    <xf numFmtId="0" fontId="0" fillId="0" borderId="0" xfId="0" applyAlignment="1" applyProtection="1">
      <alignment horizontal="left" vertical="top" wrapText="1"/>
      <protection locked="0"/>
    </xf>
    <xf numFmtId="0" fontId="0" fillId="0" borderId="0" xfId="0" applyAlignment="1" applyProtection="1">
      <alignment horizontal="left" wrapText="1"/>
      <protection locked="0"/>
    </xf>
    <xf numFmtId="0" fontId="3" fillId="3" borderId="0" xfId="0" applyFont="1" applyFill="1" applyAlignment="1" applyProtection="1">
      <alignment horizontal="left" vertical="top" wrapText="1"/>
      <protection locked="0"/>
    </xf>
    <xf numFmtId="0" fontId="3" fillId="4" borderId="0" xfId="0" applyFont="1" applyFill="1" applyAlignment="1">
      <alignment horizontal="right" wrapText="1"/>
    </xf>
    <xf numFmtId="0" fontId="0" fillId="0" borderId="0" xfId="0" applyFill="1" applyAlignment="1">
      <alignment horizontal="left" vertical="top" wrapText="1"/>
    </xf>
    <xf numFmtId="0" fontId="0" fillId="0" borderId="0" xfId="0" applyFont="1" applyFill="1" applyAlignment="1">
      <alignment horizontal="left" vertical="top" wrapText="1"/>
    </xf>
    <xf numFmtId="0" fontId="3" fillId="0" borderId="0" xfId="0" applyFont="1" applyFill="1" applyAlignment="1">
      <alignment horizontal="left" vertical="top" wrapText="1"/>
    </xf>
    <xf numFmtId="0" fontId="11" fillId="0" borderId="0" xfId="0" applyFont="1" applyAlignment="1" applyProtection="1">
      <alignment horizontal="left" vertical="top" wrapText="1"/>
      <protection locked="0"/>
    </xf>
    <xf numFmtId="0" fontId="0" fillId="0" borderId="0" xfId="0" applyAlignment="1" applyProtection="1">
      <alignment horizontal="center" vertical="top" wrapText="1"/>
      <protection locked="0"/>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2D9A8-7806-43AA-B158-85C37233928B}">
  <dimension ref="A1:Y65"/>
  <sheetViews>
    <sheetView tabSelected="1" topLeftCell="A28" zoomScale="80" zoomScaleNormal="80" workbookViewId="0">
      <selection activeCell="B24" sqref="B24:I24"/>
    </sheetView>
  </sheetViews>
  <sheetFormatPr defaultColWidth="8.86328125" defaultRowHeight="14.25" x14ac:dyDescent="0.45"/>
  <cols>
    <col min="1" max="1" width="8.59765625" customWidth="1"/>
    <col min="2" max="2" width="16.59765625" style="2" customWidth="1"/>
    <col min="3" max="3" width="12.59765625" customWidth="1"/>
    <col min="4" max="5" width="18.59765625" bestFit="1" customWidth="1"/>
    <col min="6" max="6" width="14.3984375" customWidth="1"/>
    <col min="7" max="7" width="20.73046875" bestFit="1" customWidth="1"/>
    <col min="8" max="8" width="12.59765625" customWidth="1"/>
    <col min="9" max="9" width="7.3984375" customWidth="1"/>
    <col min="10" max="10" width="6.3984375" customWidth="1"/>
    <col min="11" max="11" width="2.59765625" customWidth="1"/>
    <col min="12" max="12" width="8.3984375" customWidth="1"/>
    <col min="13" max="13" width="17" customWidth="1"/>
    <col min="14" max="14" width="12.59765625" customWidth="1"/>
    <col min="15" max="15" width="14.3984375" customWidth="1"/>
    <col min="16" max="16" width="15.59765625" customWidth="1"/>
    <col min="17" max="17" width="14.3984375" customWidth="1"/>
    <col min="18" max="18" width="16.73046875" bestFit="1" customWidth="1"/>
    <col min="19" max="19" width="12.59765625" customWidth="1"/>
    <col min="20" max="20" width="6.3984375" customWidth="1"/>
    <col min="21" max="21" width="6.86328125" customWidth="1"/>
    <col min="22" max="25" width="12.59765625" customWidth="1"/>
  </cols>
  <sheetData>
    <row r="1" spans="1:25" x14ac:dyDescent="0.45">
      <c r="A1" s="1"/>
    </row>
    <row r="2" spans="1:25" ht="21" customHeight="1" x14ac:dyDescent="0.45">
      <c r="A2" s="3" t="s">
        <v>0</v>
      </c>
      <c r="E2" s="4"/>
      <c r="I2" s="48" t="str">
        <f>HYPERLINK("#Instructions!A2","Instructions")</f>
        <v>Instructions</v>
      </c>
      <c r="J2" s="48"/>
      <c r="M2" s="5"/>
      <c r="N2" s="5"/>
      <c r="O2" s="5"/>
      <c r="P2" s="5"/>
      <c r="Q2" s="5"/>
      <c r="R2" s="5"/>
      <c r="S2" s="5"/>
      <c r="T2" s="5"/>
      <c r="U2" s="5"/>
    </row>
    <row r="3" spans="1:25" ht="13.35" customHeight="1" x14ac:dyDescent="0.45">
      <c r="L3" s="5"/>
      <c r="M3" s="5"/>
      <c r="N3" s="5"/>
      <c r="O3" s="5"/>
      <c r="P3" s="5"/>
      <c r="Q3" s="5"/>
      <c r="R3" s="5"/>
      <c r="S3" s="5"/>
      <c r="T3" s="5"/>
      <c r="U3" s="5"/>
    </row>
    <row r="4" spans="1:25" ht="14.45" customHeight="1" x14ac:dyDescent="0.45">
      <c r="A4" s="6"/>
      <c r="B4" s="7"/>
      <c r="C4" s="6"/>
      <c r="D4" s="6"/>
      <c r="E4" s="6"/>
      <c r="F4" s="6"/>
      <c r="G4" s="6"/>
      <c r="H4" s="6"/>
      <c r="I4" s="6"/>
      <c r="J4" s="6"/>
      <c r="L4" s="5"/>
      <c r="M4" s="5"/>
      <c r="N4" s="5"/>
      <c r="O4" s="5"/>
      <c r="P4" s="5"/>
      <c r="Q4" s="5"/>
      <c r="R4" s="5"/>
      <c r="S4" s="5"/>
      <c r="T4" s="5"/>
      <c r="U4" s="5"/>
    </row>
    <row r="5" spans="1:25" ht="39.75" customHeight="1" x14ac:dyDescent="0.45">
      <c r="A5" s="6"/>
      <c r="B5" s="10" t="s">
        <v>1</v>
      </c>
      <c r="C5" s="49" t="s">
        <v>26</v>
      </c>
      <c r="D5" s="49"/>
      <c r="E5" s="49"/>
      <c r="F5" s="49"/>
      <c r="G5" s="49"/>
      <c r="H5" s="49"/>
      <c r="I5" s="49"/>
      <c r="J5" s="6"/>
      <c r="L5" s="5"/>
      <c r="M5" s="5"/>
      <c r="N5" s="5"/>
      <c r="O5" s="5"/>
      <c r="P5" s="5"/>
      <c r="Q5" s="5"/>
      <c r="R5" s="5"/>
      <c r="S5" s="5"/>
      <c r="T5" s="5"/>
      <c r="U5" s="5"/>
    </row>
    <row r="6" spans="1:25" x14ac:dyDescent="0.45">
      <c r="A6" s="6"/>
      <c r="B6" s="8"/>
      <c r="C6" s="9"/>
      <c r="D6" s="9"/>
      <c r="E6" s="9"/>
      <c r="F6" s="9"/>
      <c r="G6" s="9"/>
      <c r="H6" s="9"/>
      <c r="I6" s="9"/>
      <c r="J6" s="6"/>
      <c r="L6" s="5"/>
      <c r="M6" s="5"/>
      <c r="N6" s="5"/>
      <c r="O6" s="5"/>
      <c r="P6" s="5"/>
      <c r="Q6" s="5"/>
      <c r="R6" s="5"/>
      <c r="S6" s="5"/>
      <c r="T6" s="5"/>
      <c r="U6" s="5"/>
    </row>
    <row r="7" spans="1:25" x14ac:dyDescent="0.45">
      <c r="A7" s="6"/>
      <c r="B7" s="8" t="s">
        <v>2</v>
      </c>
      <c r="C7" s="50" t="s">
        <v>28</v>
      </c>
      <c r="D7" s="50"/>
      <c r="E7" s="50"/>
      <c r="F7" s="50"/>
      <c r="G7" s="50"/>
      <c r="H7" s="50"/>
      <c r="I7" s="50"/>
      <c r="J7" s="6"/>
      <c r="L7" s="5"/>
      <c r="M7" s="5"/>
      <c r="N7" s="5"/>
      <c r="O7" s="5"/>
      <c r="P7" s="5"/>
      <c r="Q7" s="5"/>
      <c r="R7" s="5"/>
      <c r="S7" s="5"/>
      <c r="T7" s="5"/>
      <c r="U7" s="5"/>
    </row>
    <row r="8" spans="1:25" x14ac:dyDescent="0.45">
      <c r="A8" s="6"/>
      <c r="B8" s="8"/>
      <c r="C8" s="6"/>
      <c r="D8" s="6"/>
      <c r="E8" s="6"/>
      <c r="F8" s="6"/>
      <c r="G8" s="6"/>
      <c r="H8" s="6"/>
      <c r="I8" s="6"/>
      <c r="J8" s="6"/>
      <c r="L8" s="5"/>
      <c r="M8" s="5"/>
      <c r="N8" s="5"/>
      <c r="O8" s="5"/>
      <c r="P8" s="5"/>
      <c r="Q8" s="5"/>
      <c r="R8" s="5"/>
      <c r="S8" s="5"/>
      <c r="T8" s="5"/>
      <c r="U8" s="5"/>
    </row>
    <row r="9" spans="1:25" x14ac:dyDescent="0.45">
      <c r="A9" s="6"/>
      <c r="B9" s="8" t="s">
        <v>3</v>
      </c>
      <c r="C9" s="50" t="s">
        <v>27</v>
      </c>
      <c r="D9" s="50"/>
      <c r="E9" s="50"/>
      <c r="F9" s="50"/>
      <c r="G9" s="50"/>
      <c r="H9" s="50"/>
      <c r="I9" s="50"/>
      <c r="J9" s="6"/>
      <c r="L9" s="5"/>
      <c r="M9" s="5"/>
      <c r="N9" s="5"/>
      <c r="O9" s="5"/>
      <c r="P9" s="5"/>
      <c r="Q9" s="5"/>
      <c r="R9" s="5"/>
      <c r="S9" s="5"/>
      <c r="T9" s="5"/>
      <c r="U9" s="5"/>
    </row>
    <row r="10" spans="1:25" ht="13.35" customHeight="1" x14ac:dyDescent="0.45">
      <c r="A10" s="6"/>
      <c r="B10" s="10"/>
      <c r="C10" s="6"/>
      <c r="D10" s="6"/>
      <c r="E10" s="6"/>
      <c r="F10" s="6"/>
      <c r="G10" s="6"/>
      <c r="H10" s="6"/>
      <c r="I10" s="6"/>
      <c r="J10" s="6"/>
      <c r="L10" s="5"/>
      <c r="M10" s="5"/>
      <c r="N10" s="5"/>
      <c r="O10" s="5"/>
      <c r="P10" s="5"/>
      <c r="Q10" s="5"/>
      <c r="R10" s="5"/>
      <c r="S10" s="5"/>
      <c r="T10" s="5"/>
      <c r="U10" s="5"/>
    </row>
    <row r="11" spans="1:25" ht="13.35" customHeight="1" x14ac:dyDescent="0.45">
      <c r="L11" s="5"/>
      <c r="M11" s="5"/>
      <c r="N11" s="5"/>
      <c r="O11" s="5"/>
      <c r="P11" s="5"/>
      <c r="Q11" s="5"/>
      <c r="R11" s="5"/>
      <c r="S11" s="5"/>
      <c r="T11" s="5"/>
      <c r="U11" s="5"/>
    </row>
    <row r="12" spans="1:25" s="11" customFormat="1" ht="21" x14ac:dyDescent="0.65">
      <c r="A12" s="11" t="s">
        <v>4</v>
      </c>
      <c r="B12" s="3"/>
      <c r="L12" s="11" t="s">
        <v>5</v>
      </c>
    </row>
    <row r="13" spans="1:25" s="11" customFormat="1" ht="70.5" customHeight="1" x14ac:dyDescent="0.65">
      <c r="A13" s="47" t="s">
        <v>6</v>
      </c>
      <c r="B13" s="47"/>
      <c r="C13" s="47"/>
      <c r="D13" s="47"/>
      <c r="E13" s="47"/>
      <c r="F13" s="47"/>
      <c r="G13" s="47"/>
      <c r="H13" s="47"/>
      <c r="I13" s="47"/>
      <c r="J13" s="47"/>
      <c r="K13" s="12"/>
      <c r="L13" s="47" t="s">
        <v>7</v>
      </c>
      <c r="M13" s="47"/>
      <c r="N13" s="47"/>
      <c r="O13" s="47"/>
      <c r="P13" s="47"/>
      <c r="Q13" s="47"/>
      <c r="R13" s="47"/>
      <c r="S13" s="47"/>
      <c r="T13" s="47"/>
      <c r="U13" s="47"/>
    </row>
    <row r="14" spans="1:25" s="11" customFormat="1" ht="21" x14ac:dyDescent="0.65">
      <c r="A14" s="13" t="s">
        <v>8</v>
      </c>
      <c r="B14" s="14"/>
      <c r="C14" s="14"/>
      <c r="D14" s="14"/>
      <c r="E14" s="14"/>
      <c r="F14" s="14"/>
      <c r="G14" s="14"/>
      <c r="H14" s="14"/>
      <c r="I14" s="14"/>
      <c r="J14" s="14"/>
      <c r="K14" s="12"/>
      <c r="L14" s="13" t="s">
        <v>9</v>
      </c>
      <c r="M14" s="14"/>
      <c r="N14" s="14"/>
      <c r="O14" s="14"/>
      <c r="P14" s="14"/>
      <c r="Q14" s="14"/>
      <c r="R14" s="14"/>
      <c r="S14" s="14"/>
      <c r="T14" s="14"/>
      <c r="U14" s="14"/>
    </row>
    <row r="15" spans="1:25" ht="15.75" x14ac:dyDescent="0.5">
      <c r="A15" s="15"/>
      <c r="B15" s="16"/>
      <c r="C15" s="17"/>
      <c r="D15" s="15"/>
      <c r="E15" s="18"/>
      <c r="F15" s="15"/>
      <c r="G15" s="15"/>
      <c r="H15" s="15"/>
      <c r="I15" s="15"/>
      <c r="J15" s="15"/>
      <c r="L15" s="15"/>
      <c r="M15" s="16"/>
      <c r="N15" s="17"/>
      <c r="O15" s="15"/>
      <c r="P15" s="18"/>
      <c r="Q15" s="15"/>
      <c r="R15" s="15"/>
      <c r="S15" s="15"/>
      <c r="T15" s="15"/>
      <c r="U15" s="15"/>
    </row>
    <row r="16" spans="1:25" ht="34.5" customHeight="1" x14ac:dyDescent="0.45">
      <c r="A16" s="15"/>
      <c r="B16" s="19" t="s">
        <v>10</v>
      </c>
      <c r="C16" s="20"/>
      <c r="D16" s="20"/>
      <c r="E16" s="20"/>
      <c r="F16" s="20"/>
      <c r="G16" s="20"/>
      <c r="H16" s="20"/>
      <c r="I16" s="20"/>
      <c r="J16" s="20"/>
      <c r="K16" s="12"/>
      <c r="L16" s="15"/>
      <c r="M16" s="19" t="s">
        <v>10</v>
      </c>
      <c r="N16" s="20"/>
      <c r="O16" s="20"/>
      <c r="P16" s="20"/>
      <c r="Q16" s="20"/>
      <c r="R16" s="20"/>
      <c r="S16" s="20"/>
      <c r="T16" s="20"/>
      <c r="U16" s="20"/>
      <c r="V16" s="12"/>
      <c r="W16" s="12"/>
      <c r="X16" s="12"/>
      <c r="Y16" s="12"/>
    </row>
    <row r="17" spans="1:25" ht="53.25" customHeight="1" x14ac:dyDescent="0.45">
      <c r="A17" s="15"/>
      <c r="B17" s="54" t="s">
        <v>29</v>
      </c>
      <c r="C17" s="55"/>
      <c r="D17" s="55"/>
      <c r="E17" s="55"/>
      <c r="F17" s="55"/>
      <c r="G17" s="55"/>
      <c r="H17" s="55"/>
      <c r="I17" s="55"/>
      <c r="J17" s="20"/>
      <c r="K17" s="12"/>
      <c r="L17" s="15"/>
      <c r="M17" s="49"/>
      <c r="N17" s="49"/>
      <c r="O17" s="49"/>
      <c r="P17" s="49"/>
      <c r="Q17" s="49"/>
      <c r="R17" s="49"/>
      <c r="S17" s="49"/>
      <c r="T17" s="49"/>
      <c r="U17" s="20"/>
      <c r="V17" s="12"/>
      <c r="W17" s="12"/>
      <c r="X17" s="12"/>
      <c r="Y17" s="12"/>
    </row>
    <row r="18" spans="1:25" ht="69.75" customHeight="1" x14ac:dyDescent="0.45">
      <c r="A18" s="16">
        <v>1</v>
      </c>
      <c r="B18" s="49" t="s">
        <v>30</v>
      </c>
      <c r="C18" s="49"/>
      <c r="D18" s="49"/>
      <c r="E18" s="49"/>
      <c r="F18" s="49"/>
      <c r="G18" s="49"/>
      <c r="H18" s="49"/>
      <c r="I18" s="49"/>
      <c r="J18" s="15"/>
      <c r="L18" s="16"/>
      <c r="M18" s="57"/>
      <c r="N18" s="57"/>
      <c r="O18" s="57"/>
      <c r="P18" s="57"/>
      <c r="Q18" s="57"/>
      <c r="R18" s="57"/>
      <c r="S18" s="57"/>
      <c r="T18" s="57"/>
      <c r="U18" s="15"/>
    </row>
    <row r="19" spans="1:25" ht="55.5" customHeight="1" x14ac:dyDescent="0.45">
      <c r="A19" s="16">
        <v>2</v>
      </c>
      <c r="B19" s="49" t="s">
        <v>31</v>
      </c>
      <c r="C19" s="49"/>
      <c r="D19" s="49"/>
      <c r="E19" s="49"/>
      <c r="F19" s="49"/>
      <c r="G19" s="49"/>
      <c r="H19" s="49"/>
      <c r="I19" s="49"/>
      <c r="J19" s="15"/>
      <c r="L19" s="16"/>
      <c r="M19" s="57"/>
      <c r="N19" s="57"/>
      <c r="O19" s="57"/>
      <c r="P19" s="57"/>
      <c r="Q19" s="57"/>
      <c r="R19" s="57"/>
      <c r="S19" s="57"/>
      <c r="T19" s="57"/>
      <c r="U19" s="15"/>
    </row>
    <row r="20" spans="1:25" ht="33" customHeight="1" x14ac:dyDescent="0.45">
      <c r="A20" s="16"/>
      <c r="B20" s="21" t="s">
        <v>11</v>
      </c>
      <c r="C20" s="20"/>
      <c r="D20" s="20"/>
      <c r="E20" s="20"/>
      <c r="F20" s="20"/>
      <c r="G20" s="20"/>
      <c r="H20" s="20"/>
      <c r="I20" s="20"/>
      <c r="J20" s="20"/>
      <c r="K20" s="12"/>
      <c r="L20" s="16"/>
      <c r="M20" s="21" t="s">
        <v>11</v>
      </c>
      <c r="N20" s="20"/>
      <c r="O20" s="20"/>
      <c r="P20" s="20"/>
      <c r="Q20" s="20"/>
      <c r="R20" s="20"/>
      <c r="S20" s="20"/>
      <c r="T20" s="20"/>
      <c r="U20" s="20"/>
      <c r="V20" s="12"/>
      <c r="W20" s="12"/>
      <c r="X20" s="12"/>
      <c r="Y20" s="12"/>
    </row>
    <row r="21" spans="1:25" ht="49.5" customHeight="1" x14ac:dyDescent="0.45">
      <c r="A21" s="22"/>
      <c r="B21" s="56" t="s">
        <v>32</v>
      </c>
      <c r="C21" s="56"/>
      <c r="D21" s="56"/>
      <c r="E21" s="56"/>
      <c r="F21" s="56"/>
      <c r="G21" s="56"/>
      <c r="H21" s="56"/>
      <c r="I21" s="56"/>
      <c r="J21" s="15"/>
      <c r="L21" s="22"/>
      <c r="M21" s="53"/>
      <c r="N21" s="53"/>
      <c r="O21" s="53"/>
      <c r="P21" s="53"/>
      <c r="Q21" s="53"/>
      <c r="R21" s="53"/>
      <c r="S21" s="53"/>
      <c r="T21" s="53"/>
      <c r="U21" s="15"/>
    </row>
    <row r="22" spans="1:25" ht="39" customHeight="1" x14ac:dyDescent="0.45">
      <c r="A22" s="22"/>
      <c r="B22" s="20" t="s">
        <v>12</v>
      </c>
      <c r="C22" s="20"/>
      <c r="D22" s="20"/>
      <c r="E22" s="20"/>
      <c r="F22" s="20"/>
      <c r="G22" s="20"/>
      <c r="H22" s="20"/>
      <c r="I22" s="20"/>
      <c r="J22" s="20"/>
      <c r="K22" s="12"/>
      <c r="L22" s="22"/>
      <c r="M22" s="20" t="s">
        <v>12</v>
      </c>
      <c r="N22" s="20"/>
      <c r="O22" s="20"/>
      <c r="P22" s="20"/>
      <c r="Q22" s="20"/>
      <c r="R22" s="20"/>
      <c r="S22" s="20"/>
      <c r="T22" s="20"/>
      <c r="U22" s="20"/>
      <c r="V22" s="12"/>
      <c r="W22" s="12"/>
      <c r="X22" s="12"/>
      <c r="Y22" s="12"/>
    </row>
    <row r="23" spans="1:25" ht="110.25" customHeight="1" x14ac:dyDescent="0.45">
      <c r="A23" s="22">
        <v>1</v>
      </c>
      <c r="B23" s="49" t="s">
        <v>38</v>
      </c>
      <c r="C23" s="49"/>
      <c r="D23" s="49"/>
      <c r="E23" s="49"/>
      <c r="F23" s="49"/>
      <c r="G23" s="49"/>
      <c r="H23" s="49"/>
      <c r="I23" s="49"/>
      <c r="J23" s="20"/>
      <c r="K23" s="12"/>
      <c r="L23" s="22"/>
      <c r="M23" s="53" t="s">
        <v>35</v>
      </c>
      <c r="N23" s="53"/>
      <c r="O23" s="53"/>
      <c r="P23" s="53"/>
      <c r="Q23" s="53"/>
      <c r="R23" s="53"/>
      <c r="S23" s="53"/>
      <c r="T23" s="53"/>
      <c r="U23" s="20"/>
      <c r="V23" s="12"/>
      <c r="W23" s="12"/>
      <c r="X23" s="12"/>
      <c r="Y23" s="12"/>
    </row>
    <row r="24" spans="1:25" ht="89.25" customHeight="1" x14ac:dyDescent="0.45">
      <c r="A24" s="22">
        <v>2</v>
      </c>
      <c r="B24" s="49" t="s">
        <v>36</v>
      </c>
      <c r="C24" s="49"/>
      <c r="D24" s="49"/>
      <c r="E24" s="49"/>
      <c r="F24" s="49"/>
      <c r="G24" s="49"/>
      <c r="H24" s="49"/>
      <c r="I24" s="49"/>
      <c r="J24" s="20"/>
      <c r="K24" s="12"/>
      <c r="L24" s="22"/>
      <c r="M24" s="47" t="s">
        <v>33</v>
      </c>
      <c r="N24" s="47"/>
      <c r="O24" s="47"/>
      <c r="P24" s="47"/>
      <c r="Q24" s="47"/>
      <c r="R24" s="47"/>
      <c r="S24" s="47"/>
      <c r="T24" s="47"/>
      <c r="U24" s="20"/>
      <c r="V24" s="12"/>
      <c r="W24" s="12"/>
      <c r="X24" s="12"/>
      <c r="Y24" s="12"/>
    </row>
    <row r="25" spans="1:25" x14ac:dyDescent="0.45">
      <c r="A25" s="22"/>
      <c r="B25" s="51" t="s">
        <v>13</v>
      </c>
      <c r="C25" s="51"/>
      <c r="D25" s="51"/>
      <c r="E25" s="51"/>
      <c r="F25" s="51"/>
      <c r="G25" s="51"/>
      <c r="H25" s="51"/>
      <c r="I25" s="51"/>
      <c r="J25" s="20"/>
      <c r="K25" s="12"/>
      <c r="L25" s="22"/>
      <c r="M25" s="51" t="s">
        <v>13</v>
      </c>
      <c r="N25" s="51"/>
      <c r="O25" s="51"/>
      <c r="P25" s="51"/>
      <c r="Q25" s="51"/>
      <c r="R25" s="51"/>
      <c r="S25" s="51"/>
      <c r="T25" s="51"/>
      <c r="U25" s="20"/>
      <c r="V25" s="12"/>
      <c r="W25" s="12"/>
      <c r="X25" s="12"/>
      <c r="Y25" s="12"/>
    </row>
    <row r="26" spans="1:25" ht="59.25" customHeight="1" x14ac:dyDescent="0.45">
      <c r="A26" s="22"/>
      <c r="B26" s="49" t="s">
        <v>37</v>
      </c>
      <c r="C26" s="49"/>
      <c r="D26" s="49"/>
      <c r="E26" s="49"/>
      <c r="F26" s="49"/>
      <c r="G26" s="49"/>
      <c r="H26" s="49"/>
      <c r="I26" s="49"/>
      <c r="J26" s="20"/>
      <c r="K26" s="12"/>
      <c r="L26" s="22"/>
      <c r="M26" s="49" t="s">
        <v>34</v>
      </c>
      <c r="N26" s="49"/>
      <c r="O26" s="49"/>
      <c r="P26" s="49"/>
      <c r="Q26" s="49"/>
      <c r="R26" s="49"/>
      <c r="S26" s="49"/>
      <c r="T26" s="49"/>
      <c r="U26" s="20"/>
      <c r="V26" s="12"/>
      <c r="W26" s="12"/>
      <c r="X26" s="12"/>
      <c r="Y26" s="12"/>
    </row>
    <row r="27" spans="1:25" x14ac:dyDescent="0.45">
      <c r="A27" s="15"/>
      <c r="B27" s="16"/>
      <c r="C27" s="15"/>
      <c r="D27" s="15"/>
      <c r="E27" s="15"/>
      <c r="F27" s="15"/>
      <c r="G27" s="15"/>
      <c r="H27" s="15"/>
      <c r="I27" s="15"/>
      <c r="J27" s="15"/>
      <c r="L27" s="15"/>
      <c r="M27" s="16"/>
      <c r="N27" s="15"/>
      <c r="O27" s="15"/>
      <c r="P27" s="15"/>
      <c r="Q27" s="15"/>
      <c r="R27" s="15"/>
      <c r="S27" s="15"/>
      <c r="T27" s="15"/>
      <c r="U27" s="15"/>
    </row>
    <row r="28" spans="1:25" ht="19.350000000000001" customHeight="1" x14ac:dyDescent="0.45"/>
    <row r="29" spans="1:25" ht="15.75" x14ac:dyDescent="0.5">
      <c r="A29" s="13" t="s">
        <v>14</v>
      </c>
      <c r="L29" s="13" t="s">
        <v>15</v>
      </c>
    </row>
    <row r="30" spans="1:25" ht="18" x14ac:dyDescent="0.55000000000000004">
      <c r="B30" s="23"/>
      <c r="C30" s="24"/>
      <c r="D30" s="23"/>
      <c r="E30" s="23"/>
      <c r="F30" s="23"/>
      <c r="G30" s="23"/>
      <c r="H30" s="23"/>
      <c r="M30" s="23"/>
      <c r="N30" s="24"/>
      <c r="O30" s="23"/>
      <c r="P30" s="23"/>
      <c r="Q30" s="23"/>
      <c r="R30" s="23"/>
      <c r="S30" s="23"/>
    </row>
    <row r="31" spans="1:25" ht="58.5" x14ac:dyDescent="0.45">
      <c r="B31" s="23"/>
      <c r="C31" s="25" t="s">
        <v>16</v>
      </c>
      <c r="D31" s="26" t="s">
        <v>17</v>
      </c>
      <c r="E31" s="27" t="s">
        <v>18</v>
      </c>
      <c r="F31" s="26" t="s">
        <v>19</v>
      </c>
      <c r="G31" s="26" t="s">
        <v>20</v>
      </c>
      <c r="H31" s="23"/>
      <c r="M31" s="23"/>
      <c r="N31" s="25" t="s">
        <v>16</v>
      </c>
      <c r="O31" s="26" t="s">
        <v>17</v>
      </c>
      <c r="P31" s="27" t="s">
        <v>18</v>
      </c>
      <c r="Q31" s="26" t="s">
        <v>19</v>
      </c>
      <c r="R31" s="26" t="s">
        <v>20</v>
      </c>
      <c r="S31" s="23"/>
    </row>
    <row r="32" spans="1:25" x14ac:dyDescent="0.45">
      <c r="B32" s="23"/>
      <c r="C32" s="28">
        <v>1</v>
      </c>
      <c r="D32" s="46">
        <v>157169</v>
      </c>
      <c r="E32" s="29"/>
      <c r="F32" s="30">
        <v>9</v>
      </c>
      <c r="G32" s="31">
        <f>E32*F32</f>
        <v>0</v>
      </c>
      <c r="H32" s="23"/>
      <c r="M32" s="23"/>
      <c r="N32" s="28">
        <v>1</v>
      </c>
      <c r="O32" s="29">
        <v>0</v>
      </c>
      <c r="P32" s="29"/>
      <c r="Q32" s="30">
        <v>9</v>
      </c>
      <c r="R32" s="31">
        <f>P32*Q32</f>
        <v>0</v>
      </c>
      <c r="S32" s="23"/>
    </row>
    <row r="33" spans="2:19" x14ac:dyDescent="0.45">
      <c r="B33" s="23"/>
      <c r="C33" s="28">
        <v>2</v>
      </c>
      <c r="D33" s="46">
        <v>159009</v>
      </c>
      <c r="E33" s="29">
        <f>(1000*(1.41+3.2))</f>
        <v>4610</v>
      </c>
      <c r="F33" s="30">
        <v>9</v>
      </c>
      <c r="G33" s="31">
        <f>E33*F33</f>
        <v>41490</v>
      </c>
      <c r="H33" s="23"/>
      <c r="M33" s="23"/>
      <c r="N33" s="28">
        <v>2</v>
      </c>
      <c r="O33" s="29"/>
      <c r="P33" s="29"/>
      <c r="Q33" s="30">
        <v>9</v>
      </c>
      <c r="R33" s="31">
        <f t="shared" ref="R33:R51" si="0">P33*Q33</f>
        <v>0</v>
      </c>
      <c r="S33" s="23"/>
    </row>
    <row r="34" spans="2:19" x14ac:dyDescent="0.45">
      <c r="B34" s="23"/>
      <c r="C34" s="28">
        <v>3</v>
      </c>
      <c r="D34" s="46">
        <v>83736</v>
      </c>
      <c r="E34" s="29">
        <f>(3000*(1.41+3.2))+(456*5)</f>
        <v>16110.000000000002</v>
      </c>
      <c r="F34" s="30">
        <v>9</v>
      </c>
      <c r="G34" s="31">
        <f t="shared" ref="G34:G41" si="1">E34*F34</f>
        <v>144990.00000000003</v>
      </c>
      <c r="H34" s="23"/>
      <c r="M34" s="23"/>
      <c r="N34" s="28">
        <v>3</v>
      </c>
      <c r="O34" s="29"/>
      <c r="P34" s="29"/>
      <c r="Q34" s="30">
        <v>9</v>
      </c>
      <c r="R34" s="31">
        <f t="shared" si="0"/>
        <v>0</v>
      </c>
      <c r="S34" s="23"/>
    </row>
    <row r="35" spans="2:19" x14ac:dyDescent="0.45">
      <c r="B35" s="23"/>
      <c r="C35" s="28">
        <v>4</v>
      </c>
      <c r="D35" s="30"/>
      <c r="E35" s="29">
        <f>(6000*(1.41+3.2))+(456*12)</f>
        <v>33132</v>
      </c>
      <c r="F35" s="30">
        <v>9</v>
      </c>
      <c r="G35" s="31">
        <f t="shared" si="1"/>
        <v>298188</v>
      </c>
      <c r="H35" s="23"/>
      <c r="M35" s="23"/>
      <c r="N35" s="28">
        <v>4</v>
      </c>
      <c r="O35" s="46">
        <v>15000</v>
      </c>
      <c r="P35" s="29">
        <f>(1800* 1.41)+(140*12*0.58*0.0267*98.3)</f>
        <v>5095.4199840000001</v>
      </c>
      <c r="Q35" s="30">
        <v>9</v>
      </c>
      <c r="R35" s="31">
        <f t="shared" si="0"/>
        <v>45858.779856000001</v>
      </c>
      <c r="S35" s="23"/>
    </row>
    <row r="36" spans="2:19" x14ac:dyDescent="0.45">
      <c r="B36" s="23"/>
      <c r="C36" s="28">
        <v>5</v>
      </c>
      <c r="D36" s="30"/>
      <c r="E36" s="29">
        <f>(6000*(1.41+3.2))+(456*12)</f>
        <v>33132</v>
      </c>
      <c r="F36" s="30">
        <v>9</v>
      </c>
      <c r="G36" s="31">
        <f t="shared" si="1"/>
        <v>298188</v>
      </c>
      <c r="H36" s="23"/>
      <c r="M36" s="23"/>
      <c r="N36" s="28">
        <v>5</v>
      </c>
      <c r="O36" s="46">
        <v>25000</v>
      </c>
      <c r="P36" s="29">
        <f t="shared" ref="P36:P37" si="2">(1800* 1.41)+(140*12*0.58*0.0267*98.3)</f>
        <v>5095.4199840000001</v>
      </c>
      <c r="Q36" s="30">
        <v>9</v>
      </c>
      <c r="R36" s="31">
        <f t="shared" si="0"/>
        <v>45858.779856000001</v>
      </c>
      <c r="S36" s="23"/>
    </row>
    <row r="37" spans="2:19" x14ac:dyDescent="0.45">
      <c r="B37" s="23"/>
      <c r="C37" s="28">
        <v>6</v>
      </c>
      <c r="D37" s="30"/>
      <c r="E37" s="29">
        <f t="shared" ref="E37:E42" si="3">(6000*(1.41+3.2))+(456*12)</f>
        <v>33132</v>
      </c>
      <c r="F37" s="30">
        <v>9</v>
      </c>
      <c r="G37" s="31">
        <f t="shared" si="1"/>
        <v>298188</v>
      </c>
      <c r="H37" s="23"/>
      <c r="M37" s="23"/>
      <c r="N37" s="28">
        <v>6</v>
      </c>
      <c r="O37" s="46">
        <v>35000</v>
      </c>
      <c r="P37" s="29">
        <f t="shared" si="2"/>
        <v>5095.4199840000001</v>
      </c>
      <c r="Q37" s="30">
        <v>9</v>
      </c>
      <c r="R37" s="31">
        <f t="shared" si="0"/>
        <v>45858.779856000001</v>
      </c>
      <c r="S37" s="23"/>
    </row>
    <row r="38" spans="2:19" x14ac:dyDescent="0.45">
      <c r="B38" s="23"/>
      <c r="C38" s="28">
        <v>7</v>
      </c>
      <c r="D38" s="30"/>
      <c r="E38" s="29">
        <f t="shared" si="3"/>
        <v>33132</v>
      </c>
      <c r="F38" s="30">
        <v>9</v>
      </c>
      <c r="G38" s="31">
        <f t="shared" si="1"/>
        <v>298188</v>
      </c>
      <c r="H38" s="23"/>
      <c r="M38" s="23"/>
      <c r="N38" s="28">
        <v>7</v>
      </c>
      <c r="O38" s="46">
        <v>30000</v>
      </c>
      <c r="P38" s="29">
        <f>(3600*1.41)+(350*12*0.58*0.0267*98.3)</f>
        <v>11469.54996</v>
      </c>
      <c r="Q38" s="30">
        <v>9</v>
      </c>
      <c r="R38" s="31">
        <f t="shared" si="0"/>
        <v>103225.94964000001</v>
      </c>
      <c r="S38" s="23"/>
    </row>
    <row r="39" spans="2:19" x14ac:dyDescent="0.45">
      <c r="B39" s="23"/>
      <c r="C39" s="28">
        <v>8</v>
      </c>
      <c r="D39" s="30"/>
      <c r="E39" s="29">
        <f t="shared" si="3"/>
        <v>33132</v>
      </c>
      <c r="F39" s="30">
        <v>9</v>
      </c>
      <c r="G39" s="31">
        <f t="shared" si="1"/>
        <v>298188</v>
      </c>
      <c r="H39" s="23"/>
      <c r="M39" s="23"/>
      <c r="N39" s="28">
        <v>8</v>
      </c>
      <c r="O39" s="46">
        <v>15000</v>
      </c>
      <c r="P39" s="29">
        <f>(3600*1.41)+(350*12*0.58*0.0267*98.3)</f>
        <v>11469.54996</v>
      </c>
      <c r="Q39" s="30">
        <v>9</v>
      </c>
      <c r="R39" s="31">
        <f t="shared" si="0"/>
        <v>103225.94964000001</v>
      </c>
      <c r="S39" s="23"/>
    </row>
    <row r="40" spans="2:19" x14ac:dyDescent="0.45">
      <c r="B40" s="23"/>
      <c r="C40" s="28">
        <v>9</v>
      </c>
      <c r="D40" s="30"/>
      <c r="E40" s="29">
        <f t="shared" si="3"/>
        <v>33132</v>
      </c>
      <c r="F40" s="30">
        <v>9</v>
      </c>
      <c r="G40" s="31">
        <f t="shared" si="1"/>
        <v>298188</v>
      </c>
      <c r="H40" s="23"/>
      <c r="M40" s="23"/>
      <c r="N40" s="28">
        <v>9</v>
      </c>
      <c r="O40" s="46">
        <v>15000</v>
      </c>
      <c r="P40" s="29">
        <f xml:space="preserve"> (6000*1.41)+(700*12*0.58*0.0267*98.3)</f>
        <v>21247.099920000001</v>
      </c>
      <c r="Q40" s="30">
        <v>9</v>
      </c>
      <c r="R40" s="31">
        <f t="shared" si="0"/>
        <v>191223.89928000001</v>
      </c>
      <c r="S40" s="23"/>
    </row>
    <row r="41" spans="2:19" x14ac:dyDescent="0.45">
      <c r="B41" s="23"/>
      <c r="C41" s="28">
        <v>10</v>
      </c>
      <c r="D41" s="30"/>
      <c r="E41" s="29">
        <f t="shared" si="3"/>
        <v>33132</v>
      </c>
      <c r="F41" s="30">
        <v>9</v>
      </c>
      <c r="G41" s="31">
        <f t="shared" si="1"/>
        <v>298188</v>
      </c>
      <c r="H41" s="23"/>
      <c r="M41" s="23"/>
      <c r="N41" s="28">
        <v>10</v>
      </c>
      <c r="O41" s="46">
        <v>15000</v>
      </c>
      <c r="P41" s="29">
        <f xml:space="preserve"> (6000*1.41)+(700*12*0.58*0.0267*98.3)</f>
        <v>21247.099920000001</v>
      </c>
      <c r="Q41" s="30">
        <v>9</v>
      </c>
      <c r="R41" s="31">
        <f t="shared" si="0"/>
        <v>191223.89928000001</v>
      </c>
      <c r="S41" s="23"/>
    </row>
    <row r="42" spans="2:19" x14ac:dyDescent="0.45">
      <c r="B42" s="23"/>
      <c r="C42" s="28">
        <v>11</v>
      </c>
      <c r="D42" s="30"/>
      <c r="E42" s="29">
        <f t="shared" si="3"/>
        <v>33132</v>
      </c>
      <c r="F42" s="30">
        <v>9</v>
      </c>
      <c r="G42" s="31">
        <f>E42*F42</f>
        <v>298188</v>
      </c>
      <c r="H42" s="23"/>
      <c r="M42" s="23"/>
      <c r="N42" s="28">
        <v>11</v>
      </c>
      <c r="O42" s="30"/>
      <c r="P42" s="29">
        <f t="shared" ref="P42:P44" si="4" xml:space="preserve"> (6000*1.41)+(700*12*0.58*0.0267*98.3)</f>
        <v>21247.099920000001</v>
      </c>
      <c r="Q42" s="30">
        <v>9</v>
      </c>
      <c r="R42" s="31">
        <f t="shared" si="0"/>
        <v>191223.89928000001</v>
      </c>
      <c r="S42" s="23"/>
    </row>
    <row r="43" spans="2:19" x14ac:dyDescent="0.45">
      <c r="B43" s="23"/>
      <c r="C43" s="28">
        <v>12</v>
      </c>
      <c r="D43" s="30"/>
      <c r="E43" s="29">
        <f>(456*12)</f>
        <v>5472</v>
      </c>
      <c r="F43" s="30">
        <v>9</v>
      </c>
      <c r="G43" s="31">
        <f>E43*F43</f>
        <v>49248</v>
      </c>
      <c r="H43" s="23"/>
      <c r="M43" s="23"/>
      <c r="N43" s="28">
        <v>12</v>
      </c>
      <c r="O43" s="30"/>
      <c r="P43" s="29">
        <f t="shared" si="4"/>
        <v>21247.099920000001</v>
      </c>
      <c r="Q43" s="30">
        <v>9</v>
      </c>
      <c r="R43" s="31">
        <f t="shared" si="0"/>
        <v>191223.89928000001</v>
      </c>
      <c r="S43" s="23"/>
    </row>
    <row r="44" spans="2:19" x14ac:dyDescent="0.45">
      <c r="B44" s="23"/>
      <c r="C44" s="28">
        <v>13</v>
      </c>
      <c r="D44" s="30"/>
      <c r="E44" s="29"/>
      <c r="F44" s="30">
        <v>9</v>
      </c>
      <c r="G44" s="31">
        <f t="shared" ref="G44:G51" si="5">E44*F44</f>
        <v>0</v>
      </c>
      <c r="H44" s="23"/>
      <c r="M44" s="23"/>
      <c r="N44" s="28">
        <v>13</v>
      </c>
      <c r="O44" s="30"/>
      <c r="P44" s="29">
        <f t="shared" si="4"/>
        <v>21247.099920000001</v>
      </c>
      <c r="Q44" s="30">
        <v>9</v>
      </c>
      <c r="R44" s="31">
        <f t="shared" si="0"/>
        <v>191223.89928000001</v>
      </c>
      <c r="S44" s="23"/>
    </row>
    <row r="45" spans="2:19" x14ac:dyDescent="0.45">
      <c r="B45" s="23"/>
      <c r="C45" s="28">
        <v>14</v>
      </c>
      <c r="D45" s="30"/>
      <c r="E45" s="29"/>
      <c r="F45" s="30">
        <v>9</v>
      </c>
      <c r="G45" s="31">
        <f t="shared" si="5"/>
        <v>0</v>
      </c>
      <c r="H45" s="23"/>
      <c r="M45" s="23"/>
      <c r="N45" s="28">
        <v>14</v>
      </c>
      <c r="O45" s="30"/>
      <c r="P45" s="29"/>
      <c r="Q45" s="30">
        <v>9</v>
      </c>
      <c r="R45" s="31">
        <f t="shared" si="0"/>
        <v>0</v>
      </c>
      <c r="S45" s="23"/>
    </row>
    <row r="46" spans="2:19" x14ac:dyDescent="0.45">
      <c r="B46" s="23"/>
      <c r="C46" s="28">
        <v>15</v>
      </c>
      <c r="D46" s="30"/>
      <c r="E46" s="29"/>
      <c r="F46" s="30">
        <v>9</v>
      </c>
      <c r="G46" s="31">
        <f t="shared" si="5"/>
        <v>0</v>
      </c>
      <c r="H46" s="23"/>
      <c r="M46" s="23"/>
      <c r="N46" s="28">
        <v>15</v>
      </c>
      <c r="O46" s="30"/>
      <c r="P46" s="29"/>
      <c r="Q46" s="30">
        <v>9</v>
      </c>
      <c r="R46" s="31">
        <f t="shared" si="0"/>
        <v>0</v>
      </c>
      <c r="S46" s="23"/>
    </row>
    <row r="47" spans="2:19" x14ac:dyDescent="0.45">
      <c r="B47" s="23"/>
      <c r="C47" s="28">
        <v>16</v>
      </c>
      <c r="D47" s="30"/>
      <c r="E47" s="29"/>
      <c r="F47" s="30">
        <v>9</v>
      </c>
      <c r="G47" s="31">
        <f t="shared" si="5"/>
        <v>0</v>
      </c>
      <c r="H47" s="23"/>
      <c r="M47" s="23"/>
      <c r="N47" s="28">
        <v>16</v>
      </c>
      <c r="O47" s="30"/>
      <c r="P47" s="29"/>
      <c r="Q47" s="30">
        <v>9</v>
      </c>
      <c r="R47" s="31">
        <f t="shared" si="0"/>
        <v>0</v>
      </c>
      <c r="S47" s="23"/>
    </row>
    <row r="48" spans="2:19" ht="14.45" customHeight="1" x14ac:dyDescent="0.45">
      <c r="B48" s="23"/>
      <c r="C48" s="28">
        <v>17</v>
      </c>
      <c r="D48" s="30"/>
      <c r="E48" s="29"/>
      <c r="F48" s="30">
        <v>9</v>
      </c>
      <c r="G48" s="31">
        <f t="shared" si="5"/>
        <v>0</v>
      </c>
      <c r="H48" s="23"/>
      <c r="M48" s="23"/>
      <c r="N48" s="28">
        <v>17</v>
      </c>
      <c r="O48" s="30"/>
      <c r="P48" s="29"/>
      <c r="Q48" s="30">
        <v>9</v>
      </c>
      <c r="R48" s="31">
        <f t="shared" si="0"/>
        <v>0</v>
      </c>
      <c r="S48" s="23"/>
    </row>
    <row r="49" spans="1:25" ht="14.45" customHeight="1" x14ac:dyDescent="0.45">
      <c r="B49" s="23"/>
      <c r="C49" s="28">
        <v>18</v>
      </c>
      <c r="D49" s="32"/>
      <c r="E49" s="29"/>
      <c r="F49" s="30">
        <v>9</v>
      </c>
      <c r="G49" s="31">
        <f t="shared" si="5"/>
        <v>0</v>
      </c>
      <c r="H49" s="23"/>
      <c r="M49" s="23"/>
      <c r="N49" s="28">
        <v>18</v>
      </c>
      <c r="O49" s="32"/>
      <c r="P49" s="29"/>
      <c r="Q49" s="30">
        <v>9</v>
      </c>
      <c r="R49" s="31">
        <f t="shared" si="0"/>
        <v>0</v>
      </c>
      <c r="S49" s="23"/>
    </row>
    <row r="50" spans="1:25" ht="14.45" customHeight="1" x14ac:dyDescent="0.45">
      <c r="B50" s="23"/>
      <c r="C50" s="28">
        <v>19</v>
      </c>
      <c r="D50" s="32"/>
      <c r="E50" s="29"/>
      <c r="F50" s="30">
        <v>9</v>
      </c>
      <c r="G50" s="31">
        <f t="shared" si="5"/>
        <v>0</v>
      </c>
      <c r="H50" s="23"/>
      <c r="M50" s="23"/>
      <c r="N50" s="28">
        <v>19</v>
      </c>
      <c r="O50" s="32"/>
      <c r="P50" s="29"/>
      <c r="Q50" s="30">
        <v>9</v>
      </c>
      <c r="R50" s="31">
        <f t="shared" si="0"/>
        <v>0</v>
      </c>
      <c r="S50" s="23"/>
    </row>
    <row r="51" spans="1:25" ht="14.45" customHeight="1" x14ac:dyDescent="0.45">
      <c r="B51" s="23"/>
      <c r="C51" s="28">
        <v>20</v>
      </c>
      <c r="D51" s="32"/>
      <c r="E51" s="29"/>
      <c r="F51" s="30">
        <v>9</v>
      </c>
      <c r="G51" s="31">
        <f t="shared" si="5"/>
        <v>0</v>
      </c>
      <c r="H51" s="23"/>
      <c r="M51" s="23"/>
      <c r="N51" s="28">
        <v>20</v>
      </c>
      <c r="O51" s="32"/>
      <c r="P51" s="29"/>
      <c r="Q51" s="30">
        <v>9</v>
      </c>
      <c r="R51" s="31">
        <f t="shared" si="0"/>
        <v>0</v>
      </c>
      <c r="S51" s="23"/>
    </row>
    <row r="52" spans="1:25" ht="14.45" customHeight="1" x14ac:dyDescent="0.45">
      <c r="B52" s="23"/>
      <c r="C52" s="33" t="s">
        <v>21</v>
      </c>
      <c r="D52" s="34">
        <f>SUM(D32:D51)</f>
        <v>399914</v>
      </c>
      <c r="E52" s="34">
        <f>SUM(E32:E51)</f>
        <v>291248</v>
      </c>
      <c r="F52" s="35"/>
      <c r="G52" s="34">
        <f>SUM(G32:G51)</f>
        <v>2621232</v>
      </c>
      <c r="H52" s="23"/>
      <c r="M52" s="23"/>
      <c r="N52" s="33" t="s">
        <v>21</v>
      </c>
      <c r="O52" s="34">
        <f>SUM(O32:O51)</f>
        <v>150000</v>
      </c>
      <c r="P52" s="36">
        <f>SUM(P32:P51)</f>
        <v>144460.85947200001</v>
      </c>
      <c r="Q52" s="35"/>
      <c r="R52" s="34">
        <f>SUM(R32:R51)</f>
        <v>1300147.7352480001</v>
      </c>
      <c r="S52" s="23"/>
    </row>
    <row r="53" spans="1:25" ht="14.45" customHeight="1" x14ac:dyDescent="0.45">
      <c r="B53" s="23"/>
      <c r="C53" s="33" t="s">
        <v>22</v>
      </c>
      <c r="D53" s="37">
        <f>NPV(D54,D32:D51)</f>
        <v>366244.91739552957</v>
      </c>
      <c r="E53" s="38"/>
      <c r="F53" s="39"/>
      <c r="G53" s="40">
        <f>NPV(D54,G32:G51)</f>
        <v>1855136.7551786543</v>
      </c>
      <c r="H53" s="23"/>
      <c r="M53" s="23"/>
      <c r="N53" s="33" t="s">
        <v>22</v>
      </c>
      <c r="O53" s="37">
        <f>NPV(O54,O32:O51)</f>
        <v>119507.79508385881</v>
      </c>
      <c r="P53" s="38"/>
      <c r="Q53" s="39"/>
      <c r="R53" s="40">
        <f>NPV(O54,R32:R51)</f>
        <v>811463.2633803942</v>
      </c>
      <c r="S53" s="23"/>
    </row>
    <row r="54" spans="1:25" ht="14.45" customHeight="1" x14ac:dyDescent="0.45">
      <c r="B54" s="23"/>
      <c r="C54" s="33" t="s">
        <v>23</v>
      </c>
      <c r="D54" s="41">
        <v>0.05</v>
      </c>
      <c r="E54" s="23"/>
      <c r="F54" s="39"/>
      <c r="G54" s="23"/>
      <c r="H54" s="23"/>
      <c r="M54" s="23"/>
      <c r="N54" s="33" t="s">
        <v>23</v>
      </c>
      <c r="O54" s="41">
        <v>0.05</v>
      </c>
      <c r="P54" s="23"/>
      <c r="Q54" s="39"/>
      <c r="R54" s="23"/>
      <c r="S54" s="23"/>
    </row>
    <row r="55" spans="1:25" ht="14.45" customHeight="1" x14ac:dyDescent="0.45">
      <c r="B55" s="52" t="s">
        <v>24</v>
      </c>
      <c r="C55" s="52"/>
      <c r="D55" s="42">
        <f>IF(G53=0,0,G53/D53)</f>
        <v>5.0652901025113266</v>
      </c>
      <c r="E55" s="23"/>
      <c r="F55" s="39"/>
      <c r="G55" s="23"/>
      <c r="H55" s="23"/>
      <c r="M55" s="52" t="s">
        <v>24</v>
      </c>
      <c r="N55" s="52"/>
      <c r="O55" s="42">
        <f>IF(R53=0,0,R53/O53)</f>
        <v>6.7900446394395368</v>
      </c>
      <c r="P55" s="23"/>
      <c r="Q55" s="39"/>
      <c r="R55" s="23"/>
      <c r="S55" s="23"/>
    </row>
    <row r="56" spans="1:25" x14ac:dyDescent="0.45">
      <c r="B56" s="23"/>
      <c r="C56" s="39"/>
      <c r="D56" s="23"/>
      <c r="E56" s="23"/>
      <c r="F56" s="39"/>
      <c r="G56" s="23"/>
      <c r="H56" s="23"/>
      <c r="M56" s="23"/>
      <c r="N56" s="39"/>
      <c r="O56" s="23"/>
      <c r="P56" s="23"/>
      <c r="Q56" s="39"/>
      <c r="R56" s="23"/>
      <c r="S56" s="23"/>
    </row>
    <row r="57" spans="1:25" x14ac:dyDescent="0.45">
      <c r="B57" s="43" t="s">
        <v>25</v>
      </c>
      <c r="C57" s="2"/>
      <c r="F57" s="44"/>
      <c r="J57" s="44"/>
      <c r="M57" s="43" t="s">
        <v>25</v>
      </c>
    </row>
    <row r="58" spans="1:25" ht="18" x14ac:dyDescent="0.55000000000000004">
      <c r="A58" s="45"/>
      <c r="X58" s="4"/>
      <c r="Y58" s="4"/>
    </row>
    <row r="59" spans="1:25" ht="18" x14ac:dyDescent="0.55000000000000004">
      <c r="A59" s="45"/>
      <c r="X59" s="4"/>
      <c r="Y59" s="4"/>
    </row>
    <row r="60" spans="1:25" ht="18" x14ac:dyDescent="0.55000000000000004">
      <c r="A60" s="45"/>
      <c r="X60" s="4"/>
      <c r="Y60" s="4"/>
    </row>
    <row r="61" spans="1:25" ht="18" x14ac:dyDescent="0.55000000000000004">
      <c r="A61" s="45"/>
      <c r="X61" s="4"/>
      <c r="Y61" s="4"/>
    </row>
    <row r="62" spans="1:25" ht="18" x14ac:dyDescent="0.55000000000000004">
      <c r="A62" s="45"/>
      <c r="X62" s="4"/>
      <c r="Y62" s="4"/>
    </row>
    <row r="63" spans="1:25" ht="18" x14ac:dyDescent="0.55000000000000004">
      <c r="A63" s="45"/>
      <c r="X63" s="4"/>
      <c r="Y63" s="4"/>
    </row>
    <row r="64" spans="1:25" ht="18" x14ac:dyDescent="0.55000000000000004">
      <c r="A64" s="45"/>
      <c r="X64" s="4"/>
      <c r="Y64" s="4"/>
    </row>
    <row r="65" spans="1:25" ht="18" x14ac:dyDescent="0.55000000000000004">
      <c r="A65" s="45"/>
      <c r="X65" s="4"/>
      <c r="Y65" s="4"/>
    </row>
  </sheetData>
  <mergeCells count="24">
    <mergeCell ref="B23:I23"/>
    <mergeCell ref="B24:I24"/>
    <mergeCell ref="M23:T23"/>
    <mergeCell ref="M21:T21"/>
    <mergeCell ref="B17:I17"/>
    <mergeCell ref="M17:T17"/>
    <mergeCell ref="B21:I21"/>
    <mergeCell ref="B19:I19"/>
    <mergeCell ref="B18:I18"/>
    <mergeCell ref="M18:T18"/>
    <mergeCell ref="M19:T19"/>
    <mergeCell ref="M24:T24"/>
    <mergeCell ref="B25:I25"/>
    <mergeCell ref="M25:T25"/>
    <mergeCell ref="B26:I26"/>
    <mergeCell ref="M26:T26"/>
    <mergeCell ref="B55:C55"/>
    <mergeCell ref="M55:N55"/>
    <mergeCell ref="L13:U13"/>
    <mergeCell ref="I2:J2"/>
    <mergeCell ref="C5:I5"/>
    <mergeCell ref="C7:I7"/>
    <mergeCell ref="C9:I9"/>
    <mergeCell ref="A13:J13"/>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Receiver>
    <Name>Policy Barcode Generator</Name>
    <Synchronization>Synchronous</Synchronization>
    <Type>10001</Type>
    <SequenceNumber>1000</SequenceNumber>
    <Assembly>Microsoft.Office.Policy, Version=14.0.0.0, Culture=neutral, PublicKeyToken=71e9bce111e9429c</Assembly>
    <Class>Microsoft.Office.RecordsManagement.Internal.BarcodeHandler</Class>
    <Data/>
    <Filter/>
  </Receiver>
  <Receiver>
    <Name>Policy Barcode Generator</Name>
    <Synchronization>Synchronous</Synchronization>
    <Type>10002</Type>
    <SequenceNumber>1001</SequenceNumber>
    <Assembly>Microsoft.Office.Policy, Version=14.0.0.0, Culture=neutral, PublicKeyToken=71e9bce111e9429c</Assembly>
    <Class>Microsoft.Office.RecordsManagement.Internal.BarcodeHandler</Class>
    <Data/>
    <Filter/>
  </Receiver>
  <Receiver>
    <Name>Policy Barcode Generator</Name>
    <Synchronization>Synchronous</Synchronization>
    <Type>10004</Type>
    <SequenceNumber>1002</SequenceNumber>
    <Assembly>Microsoft.Office.Policy, Version=14.0.0.0, Culture=neutral, PublicKeyToken=71e9bce111e9429c</Assembly>
    <Class>Microsoft.Office.RecordsManagement.Internal.BarcodeHandler</Class>
    <Data/>
    <Filter/>
  </Receiver>
  <Receiver>
    <Name>Policy Barcode Generator</Name>
    <Synchronization>Synchronous</Synchronization>
    <Type>10006</Type>
    <SequenceNumber>1003</SequenceNumber>
    <Assembly>Microsoft.Office.Policy, Version=14.0.0.0, Culture=neutral, PublicKeyToken=71e9bce111e9429c</Assembly>
    <Class>Microsoft.Office.RecordsManagement.Internal.BarcodeHandler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_x0020_of_x0020_signing xmlns="1bc09320-a9c5-428e-b05f-80634708a4fe" xsi:nil="true"/>
    <CreditID xmlns="6d6be690-ed1b-4c4c-bc86-ed723940e0b7" xsi:nil="true"/>
    <CounterpartySortName xmlns="6d6be690-ed1b-4c4c-bc86-ed723940e0b7" xsi:nil="true"/>
    <CreditType xmlns="6d6be690-ed1b-4c4c-bc86-ed723940e0b7" xsi:nil="true"/>
    <CreditIDAlt xmlns="6d6be690-ed1b-4c4c-bc86-ed723940e0b7" xsi:nil="true"/>
    <Project_x0020_Title xmlns="123faad9-5c48-4083-981f-7f344d5cf865" xsi:nil="true"/>
    <Entry_x0020_into_x0020_force_x0020_date xmlns="1bc09320-a9c5-428e-b05f-80634708a4fe" xsi:nil="true"/>
    <RC_Nib_documentDateOfArchival xmlns="ef0c117d-1bdb-4fc8-b880-c109bce9b0e6" xsi:nil="true"/>
    <NIBComments xmlns="d0420bc6-d0f7-438a-ba92-59d1b51acdeb" xsi:nil="true"/>
    <SLSID xmlns="6d6be690-ed1b-4c4c-bc86-ed723940e0b7" xsi:nil="true"/>
    <Confidentiality_x0020_level xmlns="02fd4dba-8ae0-4b0f-a9a0-8deaa16203e2">Confidential</Confidentiality_x0020_level>
    <Expiration_date xmlns="1bc09320-a9c5-428e-b05f-80634708a4fe" xsi:nil="true"/>
    <NIBCPDMLanguage xmlns="6d6be690-ed1b-4c4c-bc86-ed723940e0b7" xsi:nil="true"/>
    <RC_Nib_documentLoanIDField xmlns="6d6be690-ed1b-4c4c-bc86-ed723940e0b7" xsi:nil="true"/>
    <RC_Nib_documentProjectName xmlns="6d6be690-ed1b-4c4c-bc86-ed723940e0b7" xsi:nil="true"/>
    <RelatedIssue xmlns="6d6be690-ed1b-4c4c-bc86-ed723940e0b7" xsi:nil="true"/>
    <FACTID xmlns="6d6be690-ed1b-4c4c-bc86-ed723940e0b7" xsi:nil="true"/>
    <AcumenID xmlns="6d6be690-ed1b-4c4c-bc86-ed723940e0b7" xsi:nil="true"/>
    <AdminCounterpartyHTField0 xmlns="6d6be690-ed1b-4c4c-bc86-ed723940e0b7">
      <Terms xmlns="http://schemas.microsoft.com/office/infopath/2007/PartnerControls"/>
    </AdminCounterpartyHTField0>
    <TaxCatchAll xmlns="05a4edcc-e5b6-4d19-9ca5-96800b90bde9"/>
    <CreditNumber xmlns="6d6be690-ed1b-4c4c-bc86-ed723940e0b7" xsi:nil="true"/>
    <Date_x0020_of_x0020_meeting xmlns="02fd4dba-8ae0-4b0f-a9a0-8deaa16203e2" xsi:nil="true"/>
    <_dlc_BarcodeImage xmlns="05a4edcc-e5b6-4d19-9ca5-96800b90bde9">iVBORw0KGgoAAAANSUhEUgAAAYIAAABtCAYAAACsn2ZqAAAAAXNSR0IArs4c6QAAAARnQU1BAACxjwv8YQUAAAAJcEhZcwAADsMAAA7DAcdvqGQAABrsSURBVHhe7ZthjhxH0ix1PB1oj6O77FX2JnqSSJOMwfCsyK4UHj5MGmBYON2Zk/2nqjnC/vL75XK5XL4090VwuVwuX5z7IrhcLpcvzn0RXC6Xyxfnvggul8vli3NfBJfL5fLFOf4i+OWXX/6yo3ZkC5MOvEldR9pa2M2GzsKkg5RtR+1StpCy7VjtptlCzeZpS7Yw6Tq8r7u32aSthUkH3tTOrHafZttRu5QtpGw7VrvdbNLWwqQ7zfETVxetHdnCpANvUteRthZ2s6GzMOkgZdtRu5QtpGw7VrtptlCzedqSLUy6Du/r7m02aWth0oE3tTOr3afZdtQuZQsp247VbjebtLUw6U5z/MTVRWtHtjDpwJvUdaSthd1s6CxMOkjZdtQuZQsp247Vbpot1GyetmQLk67D+7p7m03aWph04E3tzGr3abYdtUvZQsq2Y7XbzSZtLUy60xw/cXXR2pEtTDrwJnUdaWthNxs6C5MOUrYdtUvZQsq2Y7WbZgs1m6ct2cKk6/C+7t5mk7YWJh14Uzuz2n2abUftUraQsu1Y7XazSVsLk+40x09cXbR2ZAuTDrxJXUfaWtjNhs7CpIOUbUftUraQsu1Y7abZQs3maUu2MOk6vK+7t9mkrYVJB97Uzqx2n2bbUbuULaRsO1a73WzS1sKkO83xE1cXrR3ZwqQDb1LXkbYWdrOhszDpIGXbUbuULaRsO1a7abZQs3naki1Mug7v6+5tNmlrYdKBN7Uzq92n2XbULmULKduO1W43m7S1MOlOc/zE1UVrR7Yw6cCb1HWkrYXdbOgsTDpI2XbULmULKduO1W6aLdRsnrZkC5Ouw/u6e5tN2lqYdOBN7cxq92m2HbVL2ULKtmO1280mbS1MutMcP3F10dqRLUw68CZ1HWlrYTcbOguTDlK2HbVL2ULKtmO1m2YLNZunLdnCpOvwvu7eZpO2FiYdeFM7s9p9mm1H7VK2kLLtWO12s0lbC5PuNMdPXF20dmQLkw68SV1H2lrYzYbOwqSDlG1H7VK2kLLtWO2m2ULN5mlLtjDpOryvu7fZpK2FSQfe1M6sdp9m21G7lC2kbDtWu91s0tbCpDvN8RNXF60d2cKkA29S15G2FnazobMw6SBl21G7lC2kbDtWu2m2ULN52pItTLoO7+vubTZpa2HSgTe1M6vdp9l21C5lCynbjtVuN5u0tTDpTnP8xNVFa0e2MOnAm9R1pK2F3WzoLEw6SNl21C5lCynbjtVumi3UbJ62ZAuTrsP7unubTdpamHTgTe3Mavdpth21S9lCyrZjtdvNJm0tTLrTHD9xddHakS1MOvAmdR1pa2E3GzoLkw5Sth21S9lCyrZjtZtmCzWbpy3ZwqTr8L7u3maTthYmHXhTO7PafZptR+1StpCy7VjtdrNJWwuT7jTHT1xdtHZkC5MOvEldR9pa2M2GzsKkg5RtR+1StpCy7VjtptlCzeZpS7Yw6Tq8r7u32aSthUkH3tTOrHafZttRu5QtpGw7VrvdbNLWwqQ7zfETVxetHdnCpANvUteRthZ2s6GzMOkgZdtRu5QtpGw7VrtptlCzedqSLUy6Du/r7m02aWth0oE3tTOr3afZdtQuZQsp247VbjebtLUw6U5z/MTVRWtHtjDpwJvUdaSthd1s6CxMOkjZdtQuZQsp247Vbpot1GyetmQLk67D+7p7m03aWph04E3tzGr3abYdtUvZQsq2Y7XbzSZtLUy60xw/cXXR2pEtTDrwJnUdaWthNxs6C5MOUrYdtUvZQsq2Y7WbZgs1m6ct2cKk6/C+7t5mk7YWJh14Uzuz2n2abUftUraQsu1Y7XazSVsLk+40x09cXbR2ZAuTDrxJXUfaWtjNhs7CpIOUbUftUraQsu1Y7abZQs3maUu2MOk6vK+7t9mkrYVJB97Uzqx2n2bbUbuULaRsO1a73WzS1sKkO83xE1cXrR3ZwqQDb1LXkbYWdrOhszDpIGXbUbuULaRsO1a7abZQs3naki1Mug7v6+5tNmlrYdKBN7Uzq92n2XbULmULKduO1W43m7S1MOlOc/zE1UVrR7Yw6cCb1HWkrYXdbOgsTDpI2XbULmULKduO1W6aLdRsnrZkC5Ouw/u6e5tN2lqYdOBN7cxq92m2HbVL2ULKtmO1280mbS1MutMcP3F10dqRLUw68CZ1HWlrYTcbOguTDlK2HbVL2ULKtmO1m2YLNZunLdnCpOvwvu7eZpO2FiYdeFM7s9p9mm1H7VK2kLLtWO12s0lbC5PuNMdPXF20dmQLkw68SV1H2lrYzYbOwqSDlG1H7VK2kLLtWO2m2ULN5mlLtjDpOryvu7fZpK2FSQfe1M6sdp9m21G7lC2kbDtWu91s0tbCpDvN8RNXF60d2cKkA29S15G2FnazobMw6SBl21G7lC2kbDtWu2m2ULN52pItTLoO7+vubTZpa2HSgTe1M6vdp9l21C5lCynbjtVuN5u0tTDpTnP8xNVFa0e2MOnAm9R1pK2F3WzoLEw6SNl21C5lCynbjtVumi3UbJ62ZAuTrsP7unubTdpamHTgTe3Mavdpth21S9lCyrZjtdvNJm0tTLrTHD9xddHakS1MOvAmdR1pa2E3GzoLkw5Sth21S9lCyrZjtZtmCzWbpy3ZwqTr8L7u3maTthYmHXhTO7PafZptR+1StpCy7VjtdrNJWwuT7jTHT1xdtHZkC5MOvEldR9pa2M2GzsKkg5RtR+1StpCy7VjtptlCzeZpS7Yw6Tq8r7u32aSthUkH3tTOrHafZttRu5QtpGw7VrvdbNLWwqQ7zfETVxetHdnCpANvUteRthZ2s6GzMOkgZdtRu5QtpGw7VrtptlCzedqSLUy6Du/r7m02aWth0oE3tTOr3afZdtQuZQsp247VbjebtLUw6U5z/MTVRWtHtjDpwJvUdaSthd1s6CxMOkjZdtQuZQsp247Vbpot1GyetmQLk67D+7p7m03aWph04E3tzGr3abYdtUvZQsq2Y7XbzSZtLUy60xw/cXXR2pEtTDrwJnUdaWthNxs6C5MOUrYdtUvZQsq2Y7WbZgs1m6ct2cKk6/C+7t5mk7YWJh14Uzuz2n2abUftUraQsu1Y7XazSVsLk+40x09cXbR2ZAuTDrxJXUfaWtjNhs7CpIOUbUftUraQsu1Y7abZQs3maUu2MOk6vK+7t9mkrYVJB97Uzqx2n2bbUbuULaRsO1a73WzS1sKkO83xE1cXrR3ZwqQDb1LXkbYWdrOhszDpIGXbUbuULaRsO1a7abZQs3naki1Mug7v6+5tNmlrYdKBN7Uzq92n2XbULmULKduO1W43m7S1MOlOc/zE1UVrR7Yw6cCb1HWkrYXdbOgsTDpI2XbULmULKduO1W6aLdRsnrZkC5Ouw/u6e5tN2lqYdOBN7cxq92m2HbVL2ULKtmO1280mbS1MutMcP3F10dqRLUw68CZ1HWlrYTcbOguTDlK2HbVL2ULKtmO1m2YLNZunLdnCpOvwvu7eZpO2FiYdeFM7s9p9mm1H7VK2kLLtWO12s0lbC5PuNMdPXF20dmQLkw68SV1H2lrYzYbOwqSDlG1H7VK2kLLtWO2m2ULN5mlLtjDpOryvu7fZpK2FSQfe1M6sdp9m21G7lC2kbDtWu91s0tbCpDvN8RNXF60d2cKkA29S15G2FnazobMw6SBl21G7lC2kbDtWu2m2ULN52pItTLoO7+vubTZpa2HSgTe1M6vdp9l21C5lCynbjtVuN5u0tTDpTnP8xNVFa0e2MOnAm9R1pK2F3WzoLEw6SNl21C5lCynbjtVumi3UbJ62ZAuTrsP7unubTdpamHTgTe3Mavdpth21S9lCyrZjtdvNJm0tTLrTHD9xddHakS1MOvAmdR1pa2E3GzoLkw5Sth21S9lCyrZjtZtmCzWbpy3ZwqTr8L7u3maTthYmHXhTO7PafZptR+1StpCy7VjtdrNJWwuT7jTHT1xdtHZkC5MOvEldR9pa2M2GzsKkg5RtR+1StpCy7VjtptlCzeZpS7Yw6Tq8r7u32aSthUkH3tTOrHafZttRu5QtpGw7VrvdbNLWwqQ7zfETVxetHdnCpANvUteRthZ2s6GzMOkgZdtRu5QtpGw7VrtptlCzedqSLUy6Du/r7m02aWth0oE3tTOr3afZdtQuZQsp247VbjebtLUw6U5z/MTVRWtHtjDpwJvUdaSthd1s6CxMOkjZdtQuZQsp247Vbpot1GyetmQLk67D+7p7m03aWph04E3tzGr3abYdtUvZQsq2Y7XbzSZtLUy60xw/cXXR2pEtTDrwJnUdaWthNxs6C5MOUrYdtUvZQsq2Y7WbZgs1m6ct2cKk6/C+7t5mk7YWJh14Uzuz2n2abUftUraQsu1Y7XazSVsLk+40x09cXbR2ZAuTDrxJXUfaWtjNhs7CpIOUbUftUraQsu1Y7abZQs3maUu2MOk6vK+7t9mkrYVJB97Uzqx2n2bbUbuULaRsO1a73WzS1sKkO83xE1cXrR3ZwqQDb1LXkbYWdrOhszDpIGXbUbuULaRsO1a7abZQs3naki1Mug7v6+5tNmlrYdKBN7Uzq92n2XbULmULKduO1W43m7S1MOlOc/zE1UVrR7Yw6cCb1HWkrYXdbOgsTDpI2XbULmULKduO1W6aLdRsnrZkC5Ouw/u6e5tN2lqYdOBN7cxq92m2HbVL2ULKtmO1280mbS1MutMcP3F10dqRLUw68CZ1HWlrYTcbOguTDlK2HbVL2ULKtmO1m2YLNZunLdnCpOvwvu7eZpO2FiYdeFM7s9p9mm1H7VK2kLLtWO12s0lbC5PuNMdPXF20dmQLkw68SV1H2lrYzYbOwqSDlG1H7VK2kLLtWO2m2ULN5mlLtjDpOryvu7fZpK2FSQfe1M6sdp9m21G7lC2kbDtWu91s0tbCpDvN8RNXF60d2cKkA29S15G2FnazobMw6SBl21G7lC2kbDtWu2m2ULN52pItTLoO7+vubTZpa2HSgTe1M6vdp9l21C5lCynbjtVuN5u0tTDpTnP8xNVFa0e2MOnAm9R1pK2F3WzoLEw6SNl21C5lCynbjtVumi3UbJ62ZAuTrsP7unubTdpamHTgTe3Mavdpth21S9lCyrZjtdvNJm0tTLrTHD9xddHakS1MOvAmdR1pa2E3GzoLkw5Sth21S9lCyrZjtZtmCzWbpy3ZwqTr8L7u3maTthYmHXhTO7PafZptR+1StpCy7VjtdrNJWwuT7jTHT1xdtHZkC5MOvEldR9pa2M2GzsKkg5RtR+1StpCy7VjtptlCzeZpS7Yw6Tq8r7u32aSthUkH3tTOrHafZttRu5QtpGw7VrvdbNLWwqQ7zfETVxetHdnCpANvUteRthZ2s6GzMOkgZdtRu5QtpGw7VrtptlCzedqSLUy6Du/r7m02aWth0oE3tTOr3afZdtQuZQsp247VbjebtLUw6U5z/MTVRWtHtjDpwJvUdaSthd1s6CxMOkjZdtQuZQsp247Vbpot1GyetmQLk67D+7p7m03aWph04E3tzGr3abYdtUvZQsq2Y7XbzSZtLUy60xw/cXXR2pEtTDrwJnUdaWthNxs6C5MOUrYdtUvZQsq2Y7WbZgs1m6ct2cKk6/C+7t5mk7YWJh14Uzuz2n2abUftUraQsu1Y7XazSVsLk+40x09cXbR2ZAuTDrxJXUfaWtjNhs7CpIOUbUftUraQsu1Y7abZQs3maUu2MOk6vK+7t9mkrYVJB97Uzqx2n2bbUbuULaRsO1a73WzS1sKkO83xE1cXrR3ZwqQDb1LXkbYWdrOhszDpIGXbUbuULaRsO1a7abZQs3naki1Mug7v6+5tNmlrYdKBN7Uzq92n2XbULmULKduO1W43m7S1MOlOc/zE1UVrR7Yw6cCb1HWkrYXdbOgsTDpI2XbULmULKduO1W6aLdRsnrZkC5Ouw/u6e5tN2lqYdOBN7cxq92m2HbVL2ULKtmO1280mbS1MutMcP3F10dqRLUw68CZ1HWlrYTcbOguTDlK2HbVL2ULKtmO1m2YLNZunLdnCpOvwvu7eZpO2FiYdeFM7s9p9mm1H7VK2kLLtWO12s0lbC5PuNMdPXF20dmQLkw68SV1H2lrYzYbOwqSDlG1H7VK2kLLtWO2m2ULN5mlLtjDpOryvu7fZpK2FSQfe1M6sdp9m21G7lC2kbDtWu91s0tbCpDvN8RNXF60d2cKkA29S15G2FnazobMw6SBl21G7lC2kbDtWu2m2ULN52pItTLoO7+vubTZpa2HSgTe1M6vdp9l21C5lCynbjtVuN5u0tTDpTnP8xNVFa0e2MOnAm9R1pK2F3WzoLEw6SNl21C5lCynbjtVumi3UbJ62ZAuTrsP7unubTdpamHTgTe3Mavdpth21S9lCyrZjtdvNJm0tTLrTHD9xddHakS1MOvAmdR1pa2E3GzoLkw5Sth21S9lCyrZjtZtmCzWbpy3ZwqTr8L7u3maTthYmHXhTO7PafZptR+1StpCy7VjtdrNJWwuT7jTHT1xdtHZkC5MOvEldR9pa2M2GzsKkg5RtR+1StpCy7VjtptlCzeZpS7Yw6Tq8r7u32aSthUkH3tTOrHafZttRu5QtpGw7VrvdbNLWwqQ7zfETVxetHdnCpANvUteRthZ2s6GzMOkgZdtRu5QtpGw7VrtptlCzedqSLUy6Du/r7m02aWth0oE3tTOr3afZdtQuZQsp247VbjebtLUw6U5z/MTVRWtHtjDpwJvUdaSthd1s6CxMOkjZdtQuZQsp247Vbpot1GyetmQLk67D+7p7m03aWph04E3tzGr3abYdtUvZQsq2Y7XbzSZtLUy60xw/cXXR2pEtTDrwJnUdaWthNxs6C5MOUrYdtUvZQsq2Y7WbZgs1m6ct2cKk6/C+7t5mk7YWJh14Uzuz2n2abUftUraQsu1Y7XazSVsLk+40x09cXbR2ZAuTDrxJXUfaWtjNhs7CpIOUbUftUraQsu1Y7abZQs3maUu2MOk6vK+7t9mkrYVJB97Uzqx2n2bbUbuULaRsO1a73WzS1sKkO83xE1cXrR3ZwqQDb1LXkbYWdrOhszDpIGXbUbuULaRsO1a7abZQs3naki1Mug7v6+5tNmlrYdKBN7Uzq92n2XbULmULKduO1W43m7S1MOlOc/zE1UVrR7Yw6cCb1HWkrYXdbOgsTDpI2XbULmULKduO1W6aLdRsnrZkC5Ouw/u6e5tN2lqYdOBN7cxq92m2HbVL2ULKtmO1280mbS1MutMcP3F10dqRLUw68CZ1HWlrYTcbOguTDlK2HbVL2ULKtmO1m2YLNZunLdnCpOvwvu7eZpO2FiYdeFM7s9p9mm1H7VK2kLLtWO12s0lbC5PuNMdPXF20dmQLkw68SV1H2lrYzYbOwqSDlG1H7VK2kLLtWO2m2ULN5mlLtjDpOryvu7fZpK2FSQfe1M6sdp9m21G7lC2kbDtWu91s0tbCpDvN8RNXF60d2cKkA29S15G2FnazobMw6SBl21G7lC2kbDtWu2m2ULN52pItTLoO7+vubTZpa2HSgTe1M6vdp9l21C5lCynbjtVuN5u0tTDpTnP8xNVFa0e2MOnAm9R1pK2F3WzoLEw6SNl21C5lCynbjtVumi3UbJ62ZAuTrsP7unubTdpamHTgTe3Mavdpth21S9lCyrZjtdvNJm0tTLrTHD9xddHakS1MOvAmdR1pa2E3GzoLkw5Sth21S9lCyrZjtZtmCzWbpy3ZwqTr8L7u3maTthYmHXhTO7PafZptR+1StpCy7VjtdrNJWwuT7jTHT1xdtHZkC5MOvEldR9pa2M2GzsKkg5RtR+1StpCy7VjtptlCzeZpS7Yw6Tq8r7u32aSthUkH3tTOrHafZttRu5QtpGw7VrvdbNLWwqQ7zfETVxetHdnCpANvUteRthZ2s6GzMOkgZdtRu5QtpGw7VrtptlCzedqSLUy6Du/r7m02aWth0oE3tTOr3afZdtQuZQsp247VbjebtLUw6U5z/MTVRWtHtjDpwJvUdaSthd1s6CxMOkjZdtQuZQsp247Vbpot1GyetmQLk67D+7p7m03aWph04E3tzGr3abYdtUvZQsq2Y7XbzSZtLUy605w/8XK5XC7/p7gvgsvlcvni3BfB5XK5fHHui+ByuVy+OPdFcLlcLl+c+yK4XC6XL859EVwul8sX574ILpfL5YtzXwSXf4X//ufH/0PMr7/973vzD//77dcfNv/57/fiO/WMX3759ffmmL94Ousb//v9t1/7rv79v/31tz/+1l+D33/t+r/8+V6r+5z/XJfLO+6L4HKcbw+6//z+9zPr+0PUL4NvDzg9AP/7nx/zXw9tnfEH3879+aH515/zwF7x189YvQh+/HkTfvocf7C+z7/wuS6Xl9wXweUw//39P+Wh/yc/PtS+fTP/cfPtz35ZfeWNL5SHB/j3F8DqW/VnL4Kf7/zROZ9+rsvlEPdFcDlL81D7kx9eBN839YH87Zvx6uFXXzLdC2VB+Ll/8tGDt/1XzMZ9/ubl57pcXnJfBJfjfHug60FWH8DhVzSPD+Pvf++nc3/79r9844//qnh8EeiMsPuH5l8wu/eBt5/rcnnJfRFc/hXqg/WHZ9jyRfDz78q/8f3B6/77OT/8Hv37Q7R9aC5eBBXuH7d//exy1937/MWBz3W5vOS+CC7H+eHXQDzU/vDvZ9j3P6vPtNWLgAfzD78u2T1n40Xwx/jbA9oP478J3f+vz3W5vOS+CC5naR9ifOv9/muf8ED+9qBrfjWUvg2HB+a3P3/7IvjzGN3ZLH/u/n1ef67L5SX3RXA5SvrW+sOfhwdy/+D99h9S22/m6cH+8OD9aR/44V82f7P4l8LWfQ5+rsvlJfdFcDlL+Db740P+28P0h1+H8ID94S8uHpZ/0f2d+rPE1ovg+8/++YO0n+8b0/sc/lyXy0vui+BymO8PMT+wvj+A/eD/6V8OP33bfXpYfqc+mJuf9TfxRfDnz/rxAfvtoVu/fX//bKs7Pd7nX/hcl8tL7ovg8i/Ay+Aff374/vls+/NlEDbfH3zu/7F8K/7+0MSfflbp8Z+H6s/3bb9514dzYnWfk5/rcjnEfRFcLpfLF+e+CC6Xy+WLc18El8vl8sW5L4LL5XL54twXweVyuXxx7ovgcrlcvjj3RXC5XC5fnPsiuFwuly/N77//P3JSO2jP5X99AAAAAElFTkSuQmCC</_dlc_BarcodeImage>
    <NDFCounterpartyHTField0 xmlns="6d6be690-ed1b-4c4c-bc86-ed723940e0b7">
      <Terms xmlns="http://schemas.microsoft.com/office/infopath/2007/PartnerControls"/>
    </NDFCounterpartyHTField0>
    <Status xmlns="6d6be690-ed1b-4c4c-bc86-ed723940e0b7" xsi:nil="true"/>
    <DocumentType xmlns="6d6be690-ed1b-4c4c-bc86-ed723940e0b7">Document</DocumentType>
    <NIBCPDMCountryHTField0 xmlns="6d6be690-ed1b-4c4c-bc86-ed723940e0b7">
      <Terms xmlns="http://schemas.microsoft.com/office/infopath/2007/PartnerControls"/>
    </NIBCPDMCountryHTField0>
    <_dlc_DocId xmlns="05a4edcc-e5b6-4d19-9ca5-96800b90bde9">MNJU-130-17116</_dlc_DocId>
    <_dlc_DocIdUrl xmlns="05a4edcc-e5b6-4d19-9ca5-96800b90bde9">
      <Url>http://dm.nibnet.nib.int/sites/NDF/ccp/_layouts/15/DocIdRedir.aspx?ID=MNJU-130-17116</Url>
      <Description>MNJU-130-17116</Description>
    </_dlc_DocIdUrl>
    <_dlc_BarcodeValue xmlns="05a4edcc-e5b6-4d19-9ca5-96800b90bde9">8026157626</_dlc_BarcodeValue>
    <_dlc_BarcodePreview xmlns="05a4edcc-e5b6-4d19-9ca5-96800b90bde9">
      <Url>http://dm.nibnet.nib.int/sites/NDF/ccp/_layouts/15/barcodeimagefromitem.aspx?ID=17116&amp;list=123faad9-5c48-4083-981f-7f344d5cf865</Url>
      <Description>Barcode: 8026157626</Description>
    </_dlc_BarcodePreview>
  </documentManagement>
</p:properties>
</file>

<file path=customXml/item4.xml><?xml version="1.0" encoding="utf-8"?>
<ct:contentTypeSchema xmlns:ct="http://schemas.microsoft.com/office/2006/metadata/contentType" xmlns:ma="http://schemas.microsoft.com/office/2006/metadata/properties/metaAttributes" ct:_="" ma:_="" ma:contentTypeName="NDF_Doc" ma:contentTypeID="0x0101007A76870393ED4132A62D887970CA7CBD00077A3DD0E678457BB3643588ED1D98B80005C61CF74987F041A72F5F22E91FA98B" ma:contentTypeVersion="13" ma:contentTypeDescription="" ma:contentTypeScope="" ma:versionID="a3ba239e8e8be92063db7de476e5c411">
  <xsd:schema xmlns:xsd="http://www.w3.org/2001/XMLSchema" xmlns:xs="http://www.w3.org/2001/XMLSchema" xmlns:p="http://schemas.microsoft.com/office/2006/metadata/properties" xmlns:ns2="6d6be690-ed1b-4c4c-bc86-ed723940e0b7" xmlns:ns4="1bc09320-a9c5-428e-b05f-80634708a4fe" xmlns:ns5="02fd4dba-8ae0-4b0f-a9a0-8deaa16203e2" xmlns:ns6="d0420bc6-d0f7-438a-ba92-59d1b51acdeb" xmlns:ns7="ef0c117d-1bdb-4fc8-b880-c109bce9b0e6" xmlns:ns8="05a4edcc-e5b6-4d19-9ca5-96800b90bde9" xmlns:ns9="123faad9-5c48-4083-981f-7f344d5cf865" xmlns:ns10="eb38ee77-f6ea-496c-af0d-c9e6a490ac33" targetNamespace="http://schemas.microsoft.com/office/2006/metadata/properties" ma:root="true" ma:fieldsID="53edbbe4ea80c6f620709a206955b239" ns2:_="" ns4:_="" ns5:_="" ns6:_="" ns7:_="" ns8:_="" ns9:_="" ns10:_="">
    <xsd:import namespace="6d6be690-ed1b-4c4c-bc86-ed723940e0b7"/>
    <xsd:import namespace="1bc09320-a9c5-428e-b05f-80634708a4fe"/>
    <xsd:import namespace="02fd4dba-8ae0-4b0f-a9a0-8deaa16203e2"/>
    <xsd:import namespace="d0420bc6-d0f7-438a-ba92-59d1b51acdeb"/>
    <xsd:import namespace="ef0c117d-1bdb-4fc8-b880-c109bce9b0e6"/>
    <xsd:import namespace="05a4edcc-e5b6-4d19-9ca5-96800b90bde9"/>
    <xsd:import namespace="123faad9-5c48-4083-981f-7f344d5cf865"/>
    <xsd:import namespace="eb38ee77-f6ea-496c-af0d-c9e6a490ac33"/>
    <xsd:element name="properties">
      <xsd:complexType>
        <xsd:sequence>
          <xsd:element name="documentManagement">
            <xsd:complexType>
              <xsd:all>
                <xsd:element ref="ns2:DocumentType" minOccurs="0"/>
                <xsd:element ref="ns2:Status" minOccurs="0"/>
                <xsd:element ref="ns2:CounterpartySortName" minOccurs="0"/>
                <xsd:element ref="ns4:Date_x0020_of_x0020_signing" minOccurs="0"/>
                <xsd:element ref="ns4:Entry_x0020_into_x0020_force_x0020_date" minOccurs="0"/>
                <xsd:element ref="ns4:Expiration_date" minOccurs="0"/>
                <xsd:element ref="ns2:CreditType" minOccurs="0"/>
                <xsd:element ref="ns2:CreditNumber" minOccurs="0"/>
                <xsd:element ref="ns2:CreditID" minOccurs="0"/>
                <xsd:element ref="ns2:CreditIDAlt" minOccurs="0"/>
                <xsd:element ref="ns2:RC_Nib_documentLoanIDField" minOccurs="0"/>
                <xsd:element ref="ns2:RC_Nib_documentProjectName" minOccurs="0"/>
                <xsd:element ref="ns2:RelatedIssue" minOccurs="0"/>
                <xsd:element ref="ns2:FACTID" minOccurs="0"/>
                <xsd:element ref="ns2:SLSID" minOccurs="0"/>
                <xsd:element ref="ns2:AcumenID" minOccurs="0"/>
                <xsd:element ref="ns5:Date_x0020_of_x0020_meeting" minOccurs="0"/>
                <xsd:element ref="ns5:Confidentiality_x0020_level" minOccurs="0"/>
                <xsd:element ref="ns6:NIBComments" minOccurs="0"/>
                <xsd:element ref="ns7:RC_Nib_documentDateOfArchival" minOccurs="0"/>
                <xsd:element ref="ns2:NIBCPDMLanguage" minOccurs="0"/>
                <xsd:element ref="ns2:NIBCPDMCountryHTField0" minOccurs="0"/>
                <xsd:element ref="ns8:_dlc_DocId" minOccurs="0"/>
                <xsd:element ref="ns2:AdminCounterpartyHTField0" minOccurs="0"/>
                <xsd:element ref="ns8:_dlc_DocIdUrl" minOccurs="0"/>
                <xsd:element ref="ns8:_dlc_DocIdPersistId" minOccurs="0"/>
                <xsd:element ref="ns8:TaxCatchAll" minOccurs="0"/>
                <xsd:element ref="ns8:TaxCatchAllLabel" minOccurs="0"/>
                <xsd:element ref="ns2:NDFCounterpartyHTField0" minOccurs="0"/>
                <xsd:element ref="ns8:_dlc_Exempt" minOccurs="0"/>
                <xsd:element ref="ns8:_dlc_BarcodeValue" minOccurs="0"/>
                <xsd:element ref="ns8:_dlc_BarcodeImage" minOccurs="0"/>
                <xsd:element ref="ns8:_dlc_BarcodePreview" minOccurs="0"/>
                <xsd:element ref="ns9:Project_x0020_Title" minOccurs="0"/>
                <xsd:element ref="ns10:SharedWithUsers" minOccurs="0"/>
                <xsd:element ref="ns10: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6be690-ed1b-4c4c-bc86-ed723940e0b7" elementFormDefault="qualified">
    <xsd:import namespace="http://schemas.microsoft.com/office/2006/documentManagement/types"/>
    <xsd:import namespace="http://schemas.microsoft.com/office/infopath/2007/PartnerControls"/>
    <xsd:element name="DocumentType" ma:index="2" nillable="true" ma:displayName="Document Type" ma:default="Document" ma:format="Dropdown" ma:internalName="DocumentType">
      <xsd:simpleType>
        <xsd:restriction base="dms:Choice">
          <xsd:enumeration value="Document"/>
          <xsd:enumeration value="Agenda"/>
          <xsd:enumeration value="Agreement"/>
          <xsd:enumeration value="Analysis"/>
          <xsd:enumeration value="Instruction"/>
          <xsd:enumeration value="Loan Agreement"/>
          <xsd:enumeration value="Memo"/>
          <xsd:enumeration value="Minutes"/>
          <xsd:enumeration value="Package"/>
          <xsd:enumeration value="Plan"/>
          <xsd:enumeration value="Presentation"/>
          <xsd:enumeration value="Report"/>
          <xsd:enumeration value="Trust Fund"/>
          <xsd:enumeration value="Other"/>
        </xsd:restriction>
      </xsd:simpleType>
    </xsd:element>
    <xsd:element name="Status" ma:index="4" nillable="true" ma:displayName="Status" ma:format="Dropdown" ma:internalName="Status">
      <xsd:simpleType>
        <xsd:restriction base="dms:Choice">
          <xsd:enumeration value="Draft"/>
          <xsd:enumeration value="Final"/>
          <xsd:enumeration value="N/A"/>
        </xsd:restriction>
      </xsd:simpleType>
    </xsd:element>
    <xsd:element name="CounterpartySortName" ma:index="6" nillable="true" ma:displayName="Counterparty Sort Name" ma:description="Sort name for Counterparty, from FACT" ma:internalName="CounterpartySortName">
      <xsd:simpleType>
        <xsd:restriction base="dms:Text"/>
      </xsd:simpleType>
    </xsd:element>
    <xsd:element name="CreditType" ma:index="12" nillable="true" ma:displayName="Credit Type" ma:description="Credit Type field" ma:internalName="CreditType">
      <xsd:simpleType>
        <xsd:restriction base="dms:Text"/>
      </xsd:simpleType>
    </xsd:element>
    <xsd:element name="CreditNumber" ma:index="13" nillable="true" ma:displayName="Credit Number" ma:description="Credit Number field" ma:internalName="CreditNumber">
      <xsd:simpleType>
        <xsd:restriction base="dms:Text"/>
      </xsd:simpleType>
    </xsd:element>
    <xsd:element name="CreditID" ma:index="14" nillable="true" ma:displayName="Credit ID" ma:description="Type a space between credit number and credit type, e.g. L 1234" ma:internalName="CreditID">
      <xsd:simpleType>
        <xsd:restriction base="dms:Text"/>
      </xsd:simpleType>
    </xsd:element>
    <xsd:element name="CreditIDAlt" ma:index="15" nillable="true" ma:displayName="Credit ID Alt" ma:description="Alternate Credit ID field" ma:internalName="CreditIDAlt">
      <xsd:simpleType>
        <xsd:restriction base="dms:Text"/>
      </xsd:simpleType>
    </xsd:element>
    <xsd:element name="RC_Nib_documentLoanIDField" ma:index="16" nillable="true" ma:displayName="Loan ID" ma:description="For Lending, project ID; For Treasury, debt issue number." ma:internalName="RC_Nib_documentLoanIDField">
      <xsd:simpleType>
        <xsd:restriction base="dms:Text">
          <xsd:maxLength value="255"/>
        </xsd:restriction>
      </xsd:simpleType>
    </xsd:element>
    <xsd:element name="RC_Nib_documentProjectName" ma:index="17" nillable="true" ma:displayName="Project name" ma:description="For NDF&amp;NEFCO records only!" ma:internalName="RC_Nib_documentProjectName">
      <xsd:simpleType>
        <xsd:restriction base="dms:Text">
          <xsd:maxLength value="255"/>
        </xsd:restriction>
      </xsd:simpleType>
    </xsd:element>
    <xsd:element name="RelatedIssue" ma:index="18" nillable="true" ma:displayName="Related issue" ma:description="Equals to library name by default." ma:internalName="RelatedIssue">
      <xsd:simpleType>
        <xsd:restriction base="dms:Text"/>
      </xsd:simpleType>
    </xsd:element>
    <xsd:element name="FACTID" ma:index="19" nillable="true" ma:displayName="FACT ID" ma:description="" ma:internalName="FACTID">
      <xsd:simpleType>
        <xsd:restriction base="dms:Text"/>
      </xsd:simpleType>
    </xsd:element>
    <xsd:element name="SLSID" ma:index="20" nillable="true" ma:displayName="SLS ID" ma:description="" ma:internalName="SLSID">
      <xsd:simpleType>
        <xsd:restriction base="dms:Text"/>
      </xsd:simpleType>
    </xsd:element>
    <xsd:element name="AcumenID" ma:index="21" nillable="true" ma:displayName="Acumen ID" ma:description="" ma:internalName="AcumenID">
      <xsd:simpleType>
        <xsd:restriction base="dms:Text"/>
      </xsd:simpleType>
    </xsd:element>
    <xsd:element name="NIBCPDMLanguage" ma:index="26" nillable="true" ma:displayName="Language" ma:format="Dropdown" ma:internalName="NIBCPDMLanguage">
      <xsd:simpleType>
        <xsd:restriction base="dms:Choice">
          <xsd:enumeration value="English"/>
          <xsd:enumeration value="Swedish"/>
          <xsd:enumeration value="Finnish"/>
          <xsd:enumeration value="Danish"/>
          <xsd:enumeration value="Norwegian"/>
        </xsd:restriction>
      </xsd:simpleType>
    </xsd:element>
    <xsd:element name="NIBCPDMCountryHTField0" ma:index="27" nillable="true" ma:taxonomy="true" ma:internalName="NIBCPDMCountryHTField0" ma:taxonomyFieldName="NIBCPDMCountry" ma:displayName="Country" ma:fieldId="{fbd93a42-6b2b-4f4a-b3ca-f5e3db1ec5b3}" ma:sspId="15f725cc-0fba-4ead-bf77-ce67711d40d2" ma:termSetId="f4ac92d5-5e1b-4b3d-baf1-50319305e195" ma:anchorId="00000000-0000-0000-0000-000000000000" ma:open="false" ma:isKeyword="false">
      <xsd:complexType>
        <xsd:sequence>
          <xsd:element ref="pc:Terms" minOccurs="0" maxOccurs="1"/>
        </xsd:sequence>
      </xsd:complexType>
    </xsd:element>
    <xsd:element name="AdminCounterpartyHTField0" ma:index="29" nillable="true" ma:taxonomy="true" ma:internalName="AdminCounterpartyHTField0" ma:taxonomyFieldName="AdminCounterparty" ma:displayName="Admin Counterparty" ma:default="" ma:fieldId="{6f2b524d-2b04-4eb4-b32b-ace409cdc711}" ma:sspId="15f725cc-0fba-4ead-bf77-ce67711d40d2" ma:termSetId="07f61101-9e1c-4696-8978-01251910413a" ma:anchorId="00000000-0000-0000-0000-000000000000" ma:open="false" ma:isKeyword="false">
      <xsd:complexType>
        <xsd:sequence>
          <xsd:element ref="pc:Terms" minOccurs="0" maxOccurs="1"/>
        </xsd:sequence>
      </xsd:complexType>
    </xsd:element>
    <xsd:element name="NDFCounterpartyHTField0" ma:index="38" nillable="true" ma:taxonomy="true" ma:internalName="NDFCounterpartyHTField0" ma:taxonomyFieldName="NDFCounterparty" ma:displayName="NDF Counterparty" ma:fieldId="{071f962c-b678-4a5e-973e-1437a04672a4}" ma:sspId="15f725cc-0fba-4ead-bf77-ce67711d40d2" ma:termSetId="cf35e121-fba5-4b8e-b702-538478b0e0a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bc09320-a9c5-428e-b05f-80634708a4fe" elementFormDefault="qualified">
    <xsd:import namespace="http://schemas.microsoft.com/office/2006/documentManagement/types"/>
    <xsd:import namespace="http://schemas.microsoft.com/office/infopath/2007/PartnerControls"/>
    <xsd:element name="Date_x0020_of_x0020_signing" ma:index="9" nillable="true" ma:displayName="Date of signing" ma:format="DateOnly" ma:internalName="Date_x0020_of_x0020_signing">
      <xsd:simpleType>
        <xsd:restriction base="dms:DateTime"/>
      </xsd:simpleType>
    </xsd:element>
    <xsd:element name="Entry_x0020_into_x0020_force_x0020_date" ma:index="10" nillable="true" ma:displayName="Entry into force date" ma:format="DateOnly" ma:internalName="Entry_x0020_into_x0020_force_x0020_date" ma:readOnly="false">
      <xsd:simpleType>
        <xsd:restriction base="dms:DateTime"/>
      </xsd:simpleType>
    </xsd:element>
    <xsd:element name="Expiration_date" ma:index="11" nillable="true" ma:displayName="Expiry date" ma:format="DateOnly" ma:internalName="Expiration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2fd4dba-8ae0-4b0f-a9a0-8deaa16203e2" elementFormDefault="qualified">
    <xsd:import namespace="http://schemas.microsoft.com/office/2006/documentManagement/types"/>
    <xsd:import namespace="http://schemas.microsoft.com/office/infopath/2007/PartnerControls"/>
    <xsd:element name="Date_x0020_of_x0020_meeting" ma:index="22" nillable="true" ma:displayName="Date of meeting" ma:format="DateOnly" ma:internalName="Date_x0020_of_x0020_meeting">
      <xsd:simpleType>
        <xsd:restriction base="dms:DateTime"/>
      </xsd:simpleType>
    </xsd:element>
    <xsd:element name="Confidentiality_x0020_level" ma:index="23" nillable="true" ma:displayName="Confidentiality level" ma:default="Confidential" ma:format="Dropdown" ma:internalName="Confidentiality_x0020_level" ma:readOnly="false">
      <xsd:simpleType>
        <xsd:restriction base="dms:Choice">
          <xsd:enumeration value="Confidential"/>
        </xsd:restriction>
      </xsd:simpleType>
    </xsd:element>
  </xsd:schema>
  <xsd:schema xmlns:xsd="http://www.w3.org/2001/XMLSchema" xmlns:xs="http://www.w3.org/2001/XMLSchema" xmlns:dms="http://schemas.microsoft.com/office/2006/documentManagement/types" xmlns:pc="http://schemas.microsoft.com/office/infopath/2007/PartnerControls" targetNamespace="d0420bc6-d0f7-438a-ba92-59d1b51acdeb" elementFormDefault="qualified">
    <xsd:import namespace="http://schemas.microsoft.com/office/2006/documentManagement/types"/>
    <xsd:import namespace="http://schemas.microsoft.com/office/infopath/2007/PartnerControls"/>
    <xsd:element name="NIBComments" ma:index="24" nillable="true" ma:displayName="Comments" ma:internalName="NIBDM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0c117d-1bdb-4fc8-b880-c109bce9b0e6" elementFormDefault="qualified">
    <xsd:import namespace="http://schemas.microsoft.com/office/2006/documentManagement/types"/>
    <xsd:import namespace="http://schemas.microsoft.com/office/infopath/2007/PartnerControls"/>
    <xsd:element name="RC_Nib_documentDateOfArchival" ma:index="25" nillable="true" ma:displayName="Date of archival" ma:format="DateOnly" ma:internalName="RC_Nib_documentDateOfArchival">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5a4edcc-e5b6-4d19-9ca5-96800b90bde9" elementFormDefault="qualified">
    <xsd:import namespace="http://schemas.microsoft.com/office/2006/documentManagement/types"/>
    <xsd:import namespace="http://schemas.microsoft.com/office/infopath/2007/PartnerControls"/>
    <xsd:element name="_dlc_DocId" ma:index="28" nillable="true" ma:displayName="Document ID Value" ma:description="The value of the document ID assigned to this item."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element name="TaxCatchAll" ma:index="36" nillable="true" ma:displayName="Taxonomy Catch All Column" ma:description="" ma:hidden="true" ma:list="{02516f28-d795-4b64-9bf2-ece1b9d49653}" ma:internalName="TaxCatchAll" ma:showField="CatchAllData" ma:web="05a4edcc-e5b6-4d19-9ca5-96800b90bde9">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02516f28-d795-4b64-9bf2-ece1b9d49653}" ma:internalName="TaxCatchAllLabel" ma:readOnly="true" ma:showField="CatchAllDataLabel" ma:web="05a4edcc-e5b6-4d19-9ca5-96800b90bde9">
      <xsd:complexType>
        <xsd:complexContent>
          <xsd:extension base="dms:MultiChoiceLookup">
            <xsd:sequence>
              <xsd:element name="Value" type="dms:Lookup" maxOccurs="unbounded" minOccurs="0" nillable="true"/>
            </xsd:sequence>
          </xsd:extension>
        </xsd:complexContent>
      </xsd:complexType>
    </xsd:element>
    <xsd:element name="_dlc_Exempt" ma:index="39" nillable="true" ma:displayName="Exempt from Policy" ma:description="" ma:hidden="true" ma:internalName="_dlc_Exempt" ma:readOnly="true">
      <xsd:simpleType>
        <xsd:restriction base="dms:Unknown"/>
      </xsd:simpleType>
    </xsd:element>
    <xsd:element name="_dlc_BarcodeValue" ma:index="40" nillable="true" ma:displayName="Barcode Value" ma:description="The value of the barcode assigned to this item." ma:internalName="_dlc_BarcodeValue" ma:readOnly="true">
      <xsd:simpleType>
        <xsd:restriction base="dms:Text"/>
      </xsd:simpleType>
    </xsd:element>
    <xsd:element name="_dlc_BarcodeImage" ma:index="41" nillable="true" ma:displayName="Barcode Image" ma:description="" ma:hidden="true" ma:internalName="_dlc_BarcodeImage" ma:readOnly="false">
      <xsd:simpleType>
        <xsd:restriction base="dms:Note"/>
      </xsd:simpleType>
    </xsd:element>
    <xsd:element name="_dlc_BarcodePreview" ma:index="42" nillable="true" ma:displayName="Barcode" ma:description="The barcode assigned to this item."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3faad9-5c48-4083-981f-7f344d5cf865" elementFormDefault="qualified">
    <xsd:import namespace="http://schemas.microsoft.com/office/2006/documentManagement/types"/>
    <xsd:import namespace="http://schemas.microsoft.com/office/infopath/2007/PartnerControls"/>
    <xsd:element name="Project_x0020_Title" ma:index="44" nillable="true" ma:displayName="Project Title" ma:hidden="true" ma:internalName="Project_x0020_Titl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38ee77-f6ea-496c-af0d-c9e6a490ac33" elementFormDefault="qualified">
    <xsd:import namespace="http://schemas.microsoft.com/office/2006/documentManagement/types"/>
    <xsd:import namespace="http://schemas.microsoft.com/office/infopath/2007/PartnerControls"/>
    <xsd:element name="SharedWithUsers" ma:index="4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ma:index="3"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NIB_Root</p:Name>
  <p:Description/>
  <p:Statement/>
  <p:PolicyItems>
    <p:PolicyItem featureId="Microsoft.Office.RecordsManagement.PolicyFeatures.Barcode" staticId="0x0101007A76870393ED4132A62D887970CA7CBD|-708099503" UniqueId="d168f02a-fb71-4b6d-8a67-985ca7bf5995">
      <p:Name>Barcodes</p:Name>
      <p:Description>Generates unique identifiers that can be inserted in Microsoft Office documents. Barcodes can also be used to search for documents.</p:Description>
      <p:CustomData>
        <barcode/>
      </p:CustomData>
    </p:PolicyItem>
  </p:PolicyItems>
</p:Policy>
</file>

<file path=customXml/itemProps1.xml><?xml version="1.0" encoding="utf-8"?>
<ds:datastoreItem xmlns:ds="http://schemas.openxmlformats.org/officeDocument/2006/customXml" ds:itemID="{F585B602-7106-4B5A-94D4-2D3CD5040D97}"/>
</file>

<file path=customXml/itemProps2.xml><?xml version="1.0" encoding="utf-8"?>
<ds:datastoreItem xmlns:ds="http://schemas.openxmlformats.org/officeDocument/2006/customXml" ds:itemID="{EFC754D4-CE75-4BB9-95E0-180F90469815}"/>
</file>

<file path=customXml/itemProps3.xml><?xml version="1.0" encoding="utf-8"?>
<ds:datastoreItem xmlns:ds="http://schemas.openxmlformats.org/officeDocument/2006/customXml" ds:itemID="{46902E64-0426-41D4-B880-A53133608198}"/>
</file>

<file path=customXml/itemProps4.xml><?xml version="1.0" encoding="utf-8"?>
<ds:datastoreItem xmlns:ds="http://schemas.openxmlformats.org/officeDocument/2006/customXml" ds:itemID="{12A4B8C0-7DE8-4D05-A84E-D5C94EC1B84A}"/>
</file>

<file path=customXml/itemProps5.xml><?xml version="1.0" encoding="utf-8"?>
<ds:datastoreItem xmlns:ds="http://schemas.openxmlformats.org/officeDocument/2006/customXml" ds:itemID="{5EB9CB19-19FD-448B-9562-56EE687FDA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GHG Emissions Review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6.2 Updated GHG Emissions Reduction Calculation Review NCF-C6-0013</dc:title>
  <dc:creator>CM</dc:creator>
  <cp:lastModifiedBy>Jan Peter Feil</cp:lastModifiedBy>
  <dcterms:created xsi:type="dcterms:W3CDTF">2021-04-15T10:05:14Z</dcterms:created>
  <dcterms:modified xsi:type="dcterms:W3CDTF">2021-10-18T07:28:20Z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0x0101007A76870393ED4132A62D887970CA7CBD00077A3DD0E678457BB3643588ED1D98B80005C61CF74987F041A72F5F22E91FA98B</vt:lpwstr>
  </property>
  <property fmtid="{D5CDD505-2E9C-101B-9397-08002B2CF9AE}" pid="3" name="_dlc_DocIdItemGuid">
    <vt:lpwstr>81b07aaa-049a-4cd0-92ba-761cd4efdec0</vt:lpwstr>
  </property>
  <property fmtid="{D5CDD505-2E9C-101B-9397-08002B2CF9AE}" pid="4" name="Order">
    <vt:r8>1711600</vt:r8>
  </property>
  <property fmtid="{D5CDD505-2E9C-101B-9397-08002B2CF9AE}" pid="5" name="NIBCPDMCountry">
    <vt:lpwstr/>
  </property>
  <property fmtid="{D5CDD505-2E9C-101B-9397-08002B2CF9AE}" pid="6" name="NDFCounterparty">
    <vt:lpwstr/>
  </property>
  <property fmtid="{D5CDD505-2E9C-101B-9397-08002B2CF9AE}" pid="7" name="AdminCounterparty">
    <vt:lpwstr/>
  </property>
</Properties>
</file>